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OBLIGACIONES DE PUBLICIDAD ACTIVA\INFORMACION GENERAL\ACCION TRANSP Y BGOBIERNO\"/>
    </mc:Choice>
  </mc:AlternateContent>
  <bookViews>
    <workbookView xWindow="-108" yWindow="-108" windowWidth="23256" windowHeight="12576"/>
  </bookViews>
  <sheets>
    <sheet name="2021" sheetId="3" r:id="rId1"/>
    <sheet name="2022" sheetId="2" r:id="rId2"/>
    <sheet name="2023" sheetId="1" r:id="rId3"/>
  </sheets>
  <externalReferences>
    <externalReference r:id="rId4"/>
  </externalReferences>
  <definedNames>
    <definedName name="_xlnm.Print_Titles" localSheetId="0">'2021'!$54:$54</definedName>
    <definedName name="_xlnm.Print_Titles" localSheetId="1">'2022'!$57:$57</definedName>
    <definedName name="_xlnm.Print_Titles" localSheetId="2">'2023'!$54:$54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E8" i="3"/>
  <c r="H94" i="3"/>
  <c r="G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G8" i="2"/>
  <c r="E8" i="2"/>
  <c r="I91" i="2"/>
  <c r="H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G86" i="1"/>
  <c r="F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E9" i="1"/>
  <c r="D9" i="1"/>
  <c r="C30" i="1" l="1"/>
  <c r="D29" i="3"/>
  <c r="D28" i="2"/>
</calcChain>
</file>

<file path=xl/sharedStrings.xml><?xml version="1.0" encoding="utf-8"?>
<sst xmlns="http://schemas.openxmlformats.org/spreadsheetml/2006/main" count="256" uniqueCount="182">
  <si>
    <t>PROYECTOS FINANCIADOS POR LA DIPUTACIÓN DE ALICANTE AÑO 2023</t>
  </si>
  <si>
    <t>PARTICIPACIÓN CIUDADANA</t>
  </si>
  <si>
    <t>Nº Proyectos concedidos</t>
  </si>
  <si>
    <t xml:space="preserve"> Nº Proyectos ejecutados</t>
  </si>
  <si>
    <t>Porcentaje cumplimiento ejecución</t>
  </si>
  <si>
    <t>Porcentaje sin ejecución</t>
  </si>
  <si>
    <t>Entidad</t>
  </si>
  <si>
    <t>Columna1</t>
  </si>
  <si>
    <t>Proyecto</t>
  </si>
  <si>
    <t>Columna2</t>
  </si>
  <si>
    <t>Importe proyecto concedido</t>
  </si>
  <si>
    <t>Importe proyecto ejecutado</t>
  </si>
  <si>
    <t>Ayuntamiento de Parcent</t>
  </si>
  <si>
    <t>Marca Local de Parcent</t>
  </si>
  <si>
    <t>Ajuntament Alcalali</t>
  </si>
  <si>
    <t>Estrategia participada de Alcalalí para la mejora de la gobernanza municipal</t>
  </si>
  <si>
    <t>Ayuntamiento de Pinoso</t>
  </si>
  <si>
    <t>Estrategia participada de Pinoso para la mejora de la gobernanza municipal</t>
  </si>
  <si>
    <t>Ayuntamiento de Lorcha/l'Orxa</t>
  </si>
  <si>
    <t>Estrategia participada de L’Orxa para la mejora de la gobernanza municipal</t>
  </si>
  <si>
    <t>Ayuntamiento de Almoradi</t>
  </si>
  <si>
    <t>Proceso participativo Gobernanza Participativa en Almoradí: Construyendo una comunidad sostenible con la participación ciudadana</t>
  </si>
  <si>
    <t>Ayuntamiento de Rafal</t>
  </si>
  <si>
    <t>II Presupuestos participativos Edición 2023</t>
  </si>
  <si>
    <t>Ajuntament de Benigembla</t>
  </si>
  <si>
    <t>Estrategia participada para la mejora de la gobernanza local de Benigembla</t>
  </si>
  <si>
    <t>Ayuntamiento de Elda</t>
  </si>
  <si>
    <t>Presupuestos participativos adolescencia Elda</t>
  </si>
  <si>
    <t>Ayuntamiento de los Montesinos</t>
  </si>
  <si>
    <t>Proceso participativo para el diseño y elaboración del Plan de Sostenibilidad de recursos, eficacia energética y tratamiento de residuos del centro docente en Los Montesinos</t>
  </si>
  <si>
    <t>Ajuntament de Gata de Gorgos</t>
  </si>
  <si>
    <t>Estrategia participativa para la elaboración del Plan de Sostenibilidad de recursos, eficacia energética y tratamiento de residuos del centro docente en Gata de Gorgos</t>
  </si>
  <si>
    <t>Ajuntament de l'Alqueria d'Asnar</t>
  </si>
  <si>
    <t>L’Alqueria d’Asnar en acció: un procés participatiu per a la millora de la gobernança oberta</t>
  </si>
  <si>
    <t>Ajuntament de Denia</t>
  </si>
  <si>
    <t>7ns Pressupostos participatius</t>
  </si>
  <si>
    <t>Ajuntament d'Alcoi</t>
  </si>
  <si>
    <t>Alcoy Asociativo 2023</t>
  </si>
  <si>
    <t>Ayuntamiento de Bolulla</t>
  </si>
  <si>
    <t>Construyendo el futuro sostenible de Bolulla: participación ciudadana y Agenda 2030</t>
  </si>
  <si>
    <t>Ayuntamiento de Callosa d'En Sarria</t>
  </si>
  <si>
    <t>De la mano hacia la sostenibilidad: proceso participativo para un nuevo modelo de gobernanza en Callosa d’en Sarrià</t>
  </si>
  <si>
    <t>Ayuntamiento de Murla</t>
  </si>
  <si>
    <t>Estrategia participativa para la elaboración del plan de sostenibilidad de recursos, eficacia energética y tratamiento de residuos del centro docente en Murla</t>
  </si>
  <si>
    <t>Ayuntamiento de Bigastro</t>
  </si>
  <si>
    <t>Servicio de participación voluntaria de Bigastro</t>
  </si>
  <si>
    <t>Ayuntamiento de Salinas</t>
  </si>
  <si>
    <t>Desarrollo de una aplicación web para fomentar la participación mediante la incorporación de la
ciudadanía en los procesos de toma de decisiones municipales y en el diseño y la implementación de
políticas públicas</t>
  </si>
  <si>
    <t>Ayuntamiento de Onil</t>
  </si>
  <si>
    <t>Participación pública del plan de movilidad urbana sostenible de Onil</t>
  </si>
  <si>
    <t>Mancomunitat de municipis de l'Alcoia i el Comtat</t>
  </si>
  <si>
    <t>L’accés a l’habitatge a l’Alocià - Comtat</t>
  </si>
  <si>
    <t>Mancomunidad de Servicios Sociales de La Vega</t>
  </si>
  <si>
    <t>Enfoques, metodologías y herramientas participativas para la innovación social con aplicación para proyectos de la Mancomunidad la Vega</t>
  </si>
  <si>
    <t>Ayuntamiento de Benejuzar</t>
  </si>
  <si>
    <t>EcoEscuela Benejúzar desde un enfoque participativo</t>
  </si>
  <si>
    <t>Ayuntamiento de Benissa</t>
  </si>
  <si>
    <t>Mejora y mantenimiento de los portales de Participación Ciudadana y Asociaciones</t>
  </si>
  <si>
    <t>Ayuntamiento de Pedreguer</t>
  </si>
  <si>
    <t>Pressupostos participatius 2023 – Pedreguer participa</t>
  </si>
  <si>
    <t>Ajuntament de Banyeres de Mariola</t>
  </si>
  <si>
    <t>Projectes participatius</t>
  </si>
  <si>
    <t>Ayuntamiento de Granja de Rocamora</t>
  </si>
  <si>
    <t>Creación de una webapp de participación ciudadana</t>
  </si>
  <si>
    <t>Ayuntamiento de Albatera</t>
  </si>
  <si>
    <t>Proceso “Participa Albatera”: Ciudadanía activa en los proyectos Next Generation</t>
  </si>
  <si>
    <t>Ayuntamiento de Orihuela</t>
  </si>
  <si>
    <t>Creación de un portal de asociaciones</t>
  </si>
  <si>
    <t>Ayuntamiento de Muro de Alcoy</t>
  </si>
  <si>
    <t>Jove particypa</t>
  </si>
  <si>
    <t>Mancomunidad de municipios Bajo Segura</t>
  </si>
  <si>
    <t>Plan Estratégico MBS 2030-ODS con enfoque participativo</t>
  </si>
  <si>
    <t>Ajuntament d'Ondara</t>
  </si>
  <si>
    <t>Ondara Participa 2023. Consulta ciutadana d’inversions i dinamització de la participació local.</t>
  </si>
  <si>
    <t>TOTALES</t>
  </si>
  <si>
    <t>PROYECTOS FINANCIADOS POR LA DIPUTACIÓN DE ALICANTE AÑO 2022</t>
  </si>
  <si>
    <t>"Alcoi Associatiu 2022"</t>
  </si>
  <si>
    <t>6ns Pressupostos Participatius</t>
  </si>
  <si>
    <t>Creación Consejo Infancia y Adolescencia de Rafal</t>
  </si>
  <si>
    <t>Jóvenes en movimiento: transformando nuestro entorno</t>
  </si>
  <si>
    <t>Ayuntamiento de Monóvar/Monòver</t>
  </si>
  <si>
    <t>Proyecto para la concienciación de la juventud de la importancia de su implicación en la vida municipal</t>
  </si>
  <si>
    <t>Ayuntamiento de Sax</t>
  </si>
  <si>
    <t>Implementación de un portal de asociaciones para el municipio de Sax</t>
  </si>
  <si>
    <t>Ayuntamiento de Planes</t>
  </si>
  <si>
    <t>Plataforma de participación ciudadana</t>
  </si>
  <si>
    <t>Ayuntamiento de Teulada</t>
  </si>
  <si>
    <t>Ayuntamiento de Santa Pola</t>
  </si>
  <si>
    <t>Plataformas de participación ciudadana y tejido asociativo</t>
  </si>
  <si>
    <t>Proyecto municipal de Participación Ciudadana LOS MONTESINOS INTERACTÚA</t>
  </si>
  <si>
    <t>Ayuntamiento de Elche/Elx</t>
  </si>
  <si>
    <t>Proceso de participación para la confección del presupuesto ordinario de Elche 2023</t>
  </si>
  <si>
    <t>Portal de Participación Ciudadana</t>
  </si>
  <si>
    <t>Ayuntamiento de Crevillent</t>
  </si>
  <si>
    <t>Acciones formativas en materia de participación ciudadana desde la experiencia en el juego de rol</t>
  </si>
  <si>
    <t>Ajuntament d'Agres</t>
  </si>
  <si>
    <t>Proceso participativo "Mou Agres"</t>
  </si>
  <si>
    <t>Ayuntamiento de Jacarilla</t>
  </si>
  <si>
    <t>Promoción y fomento de la participación ciudadana en Jacarilla</t>
  </si>
  <si>
    <t>Ayuntamiento de Daya Nueva</t>
  </si>
  <si>
    <t>Ayuntamiento de Verger, el</t>
  </si>
  <si>
    <t>Ayuntamiento de Guardamar del Segura</t>
  </si>
  <si>
    <t>Plataformas de participación ciudadana y de asociaciones</t>
  </si>
  <si>
    <t>Ayuntamiento de Tarbena</t>
  </si>
  <si>
    <t>Plan estratégico de participación ciudadana en el contexto de la Agenda 2030</t>
  </si>
  <si>
    <t>Ayuntamiento de Benidorm</t>
  </si>
  <si>
    <t>Implantación de un portal de Participación Ciudadana</t>
  </si>
  <si>
    <t>Propostes ciutadanes per a una mobilitat sostenible en l'àmbit de la conurbació de l'Alcoià-Comtat</t>
  </si>
  <si>
    <t>Ajuntament de Sant Joan d'Alacant</t>
  </si>
  <si>
    <t>La Giradora</t>
  </si>
  <si>
    <t>Portal de asociaciones y colectivos ciudadanos</t>
  </si>
  <si>
    <t>L'Alquería, ara més teua</t>
  </si>
  <si>
    <t>Ayuntamiento de Tibi</t>
  </si>
  <si>
    <t>La participación como guía de aprendizaje, colaboración e integración social en una vida ciudadana activa</t>
  </si>
  <si>
    <t>Plan estratégico Bigastro-ODS</t>
  </si>
  <si>
    <t>Ayuntamiento de Petrer</t>
  </si>
  <si>
    <t>Escuela de participación ciudadana. Asociación 2.0</t>
  </si>
  <si>
    <t>Procesos Participativos para presentación de propuestas al amparo del PRTR (Plan de Recuperación Transformación y Resiliencia)</t>
  </si>
  <si>
    <t>Pressupostos Participatius d'Ondara 2022 y dinamizació del Consell de Participació Ciutadana d'Ondara</t>
  </si>
  <si>
    <t>Ayuntamiento de Villajollosa/Vila Joiosa, la</t>
  </si>
  <si>
    <t>Presupuestos participativos</t>
  </si>
  <si>
    <t>Mancomunitat Circuit Cultural Comarcal Marina Alta</t>
  </si>
  <si>
    <t>Pla Estratègic participatiu de la Mancomunitat Circuit Cultural Comarcal Marina Alta</t>
  </si>
  <si>
    <t>Plataforma de asociaciones</t>
  </si>
  <si>
    <t>Ayuntamiento de Cox</t>
  </si>
  <si>
    <t>Cox un pueblo abierto y participativo en las deciciones de gobierno</t>
  </si>
  <si>
    <t>c</t>
  </si>
  <si>
    <t>2</t>
  </si>
  <si>
    <t>21</t>
  </si>
  <si>
    <t>PROYECTOS FINANCIADOS POR LA DIPUTACIÓN DE ALICANTE AÑO 2021</t>
  </si>
  <si>
    <t>Remodelación de la Plaza de España de Rafal</t>
  </si>
  <si>
    <t>Ayuntamiento de Orba</t>
  </si>
  <si>
    <t>Proyecto participativo: herramientas telemáticas de participación ciudadana</t>
  </si>
  <si>
    <t>Con la participación fundamentamos y damos solidez a nuestra democracia</t>
  </si>
  <si>
    <t>Ayuntamiento Poble Nou de Benitatxell</t>
  </si>
  <si>
    <t>Portal Participación Ciudadana y Tejido Asociativo</t>
  </si>
  <si>
    <t>Alcoy asociativa 2021</t>
  </si>
  <si>
    <t>5ns Pressupostos participatius</t>
  </si>
  <si>
    <t>Ayuntamiento de Aspe</t>
  </si>
  <si>
    <t>Plataforma de participacion ciudadana</t>
  </si>
  <si>
    <t>Ayuntamiento Catral</t>
  </si>
  <si>
    <t>Catral Participa</t>
  </si>
  <si>
    <t>Ayuntamiento de Castalla</t>
  </si>
  <si>
    <t>Proceso participativo para el diseño del i plan municipal de inclusión y cohesión social de Castalla</t>
  </si>
  <si>
    <t>Implementación de un Portal  de Asociaciones</t>
  </si>
  <si>
    <t>Acciones implementación anualidad 2021 del I Plan de Gobierno Abierto Benissa</t>
  </si>
  <si>
    <t>Ajuntament de Xixona</t>
  </si>
  <si>
    <t>Presupuestos participativos Xixona 2022 PPX2022</t>
  </si>
  <si>
    <t>Ayuntamiento de Novelda</t>
  </si>
  <si>
    <t>Asesoramiento técnico y plataforma web para el desarrollo de actividades de participación ciudadana, gobierno abierto y presupuestos participativos.</t>
  </si>
  <si>
    <t>Creación de un portal de asociaciones-particypa.</t>
  </si>
  <si>
    <t>Ayuntamiento de Pego</t>
  </si>
  <si>
    <t>Ayuntamiento de Rojales</t>
  </si>
  <si>
    <t>Rojales Participa 2021</t>
  </si>
  <si>
    <t>Ciudad de las niñas y los niños</t>
  </si>
  <si>
    <t>Ayuntamiento de Benferri</t>
  </si>
  <si>
    <t>EcoBenferri 2.0</t>
  </si>
  <si>
    <t>Servicio de Participación Voluntaria de Bigastro</t>
  </si>
  <si>
    <t>Agenda 2030 de Salinas: Bases para gobernanza y participación efectiva de cara al desarrollo e implementación de la Agenda 2030 local.</t>
  </si>
  <si>
    <t>Ayuntamiento de San Miguel de Salinas</t>
  </si>
  <si>
    <t>San Miguel de Salinas decide</t>
  </si>
  <si>
    <t>Plataforma participativa ciudadana La Vega participa</t>
  </si>
  <si>
    <t>Mancomunitat El Xarpolar</t>
  </si>
  <si>
    <t>Plan Participado de igualdad para la Mancomunitat El Xarpolar</t>
  </si>
  <si>
    <t>PACE (Plan de acción para el clima y la energía sostenible). Proceso participativo</t>
  </si>
  <si>
    <t>Ayuntamiento de Benimantell</t>
  </si>
  <si>
    <t>Plan estratégico de participación ciudadana en el contexto de la
Agenda 2030</t>
  </si>
  <si>
    <t>Ayuntamiento de Castell de Castells</t>
  </si>
  <si>
    <t>Ayuntamiento de Daya Vieja</t>
  </si>
  <si>
    <t>Ciudadanía interactiva</t>
  </si>
  <si>
    <t>Campanya presupostos participatius Pedreguer</t>
  </si>
  <si>
    <t>Elaboración de un barómetro municipal de servicios mediante
herramientas de participación ciudadana</t>
  </si>
  <si>
    <t>Ayuntamiento de Redovan</t>
  </si>
  <si>
    <t>Escuela de participación ciudadana online</t>
  </si>
  <si>
    <t>Proceso participativo de la Agenda 2030</t>
  </si>
  <si>
    <t>Ondara Participa, I Pla de Participació Ciutadana d’Ondara</t>
  </si>
  <si>
    <t>Consejo Social de la Villa de Sant Joan D'Alcant</t>
  </si>
  <si>
    <t>Portal Participación Ciudadana y
Tejido Asociativo</t>
  </si>
  <si>
    <t>Programa de Participación
ciudadana para reducir la obesidad
infantil</t>
  </si>
  <si>
    <t>Documento reelaborado por la Unidad de Transparencia</t>
  </si>
  <si>
    <r>
      <t xml:space="preserve">Fuente: </t>
    </r>
    <r>
      <rPr>
        <b/>
        <sz val="11"/>
        <color theme="1"/>
        <rFont val="Calibri"/>
        <family val="2"/>
      </rPr>
      <t>Departamento de Transparencia, BOP e Imprenta</t>
    </r>
  </si>
  <si>
    <r>
      <rPr>
        <b/>
        <sz val="11"/>
        <color theme="1"/>
        <rFont val="Calibri"/>
        <family val="2"/>
      </rPr>
      <t>Versión núm. 1 :</t>
    </r>
    <r>
      <rPr>
        <sz val="11"/>
        <color theme="1"/>
        <rFont val="Calibri"/>
        <family val="2"/>
      </rPr>
      <t xml:space="preserve"> 17 de abril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</si>
</sst>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color theme="4" tint="-0.499984740745262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b/>
      <sz val="10"/>
      <color rgb="FF000000"/>
      <name val="Calibri"/>
      <family val="2"/>
    </font>
    <font>
      <b/>
      <sz val="14"/>
      <color rgb="FF00206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6E8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5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1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0" fillId="6" borderId="0" xfId="0" applyFill="1"/>
    <xf numFmtId="0" fontId="2" fillId="6" borderId="0" xfId="0" applyFont="1" applyFill="1" applyAlignment="1">
      <alignment vertical="center" wrapText="1"/>
    </xf>
    <xf numFmtId="10" fontId="6" fillId="6" borderId="0" xfId="0" applyNumberFormat="1" applyFont="1" applyFill="1" applyAlignment="1">
      <alignment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Continuous" vertical="center" wrapText="1"/>
    </xf>
    <xf numFmtId="0" fontId="7" fillId="7" borderId="9" xfId="0" applyFont="1" applyFill="1" applyBorder="1" applyAlignment="1">
      <alignment horizontal="centerContinuous" vertical="center" wrapText="1"/>
    </xf>
    <xf numFmtId="0" fontId="8" fillId="7" borderId="8" xfId="0" applyFont="1" applyFill="1" applyBorder="1" applyAlignment="1">
      <alignment horizontal="centerContinuous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centerContinuous" vertical="center" wrapText="1"/>
    </xf>
    <xf numFmtId="164" fontId="10" fillId="6" borderId="5" xfId="0" applyNumberFormat="1" applyFont="1" applyFill="1" applyBorder="1" applyAlignment="1">
      <alignment vertical="center"/>
    </xf>
    <xf numFmtId="10" fontId="10" fillId="6" borderId="10" xfId="0" applyNumberFormat="1" applyFont="1" applyFill="1" applyBorder="1" applyAlignment="1">
      <alignment vertical="center"/>
    </xf>
    <xf numFmtId="0" fontId="9" fillId="6" borderId="8" xfId="0" applyFont="1" applyFill="1" applyBorder="1" applyAlignment="1">
      <alignment horizontal="left" vertical="center" wrapText="1"/>
    </xf>
    <xf numFmtId="164" fontId="10" fillId="6" borderId="10" xfId="0" applyNumberFormat="1" applyFont="1" applyFill="1" applyBorder="1" applyAlignment="1">
      <alignment vertical="center"/>
    </xf>
    <xf numFmtId="0" fontId="9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horizontal="left" vertical="center" wrapText="1"/>
    </xf>
    <xf numFmtId="164" fontId="12" fillId="6" borderId="3" xfId="0" applyNumberFormat="1" applyFont="1" applyFill="1" applyBorder="1" applyAlignment="1">
      <alignment vertical="center"/>
    </xf>
    <xf numFmtId="164" fontId="10" fillId="6" borderId="3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right" vertical="center" wrapText="1"/>
    </xf>
    <xf numFmtId="0" fontId="10" fillId="6" borderId="12" xfId="0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vertical="center"/>
    </xf>
    <xf numFmtId="10" fontId="3" fillId="6" borderId="0" xfId="0" applyNumberFormat="1" applyFont="1" applyFill="1" applyAlignment="1">
      <alignment horizontal="centerContinuous" vertical="center"/>
    </xf>
    <xf numFmtId="10" fontId="5" fillId="6" borderId="0" xfId="0" applyNumberFormat="1" applyFont="1" applyFill="1" applyAlignment="1">
      <alignment horizontal="centerContinuous" vertical="center" wrapText="1"/>
    </xf>
    <xf numFmtId="0" fontId="2" fillId="6" borderId="4" xfId="0" applyFont="1" applyFill="1" applyBorder="1" applyAlignment="1">
      <alignment vertical="center" wrapText="1"/>
    </xf>
    <xf numFmtId="0" fontId="3" fillId="6" borderId="0" xfId="0" applyFont="1" applyFill="1" applyAlignment="1">
      <alignment horizontal="centerContinuous" vertical="center" wrapText="1"/>
    </xf>
    <xf numFmtId="0" fontId="4" fillId="6" borderId="0" xfId="0" applyFont="1" applyFill="1" applyAlignment="1">
      <alignment horizontal="centerContinuous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Continuous" vertical="center" wrapText="1"/>
    </xf>
    <xf numFmtId="164" fontId="14" fillId="6" borderId="5" xfId="0" applyNumberFormat="1" applyFont="1" applyFill="1" applyBorder="1" applyAlignment="1">
      <alignment horizontal="right" vertical="center" wrapText="1"/>
    </xf>
    <xf numFmtId="10" fontId="14" fillId="6" borderId="6" xfId="1" applyNumberFormat="1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Continuous" vertical="center" wrapText="1"/>
    </xf>
    <xf numFmtId="0" fontId="7" fillId="7" borderId="7" xfId="0" applyFont="1" applyFill="1" applyBorder="1" applyAlignment="1">
      <alignment horizontal="centerContinuous" vertical="center" wrapText="1"/>
    </xf>
    <xf numFmtId="0" fontId="8" fillId="7" borderId="7" xfId="0" applyFont="1" applyFill="1" applyBorder="1" applyAlignment="1">
      <alignment horizontal="centerContinuous" vertical="center" wrapText="1"/>
    </xf>
    <xf numFmtId="0" fontId="8" fillId="7" borderId="11" xfId="0" applyFont="1" applyFill="1" applyBorder="1" applyAlignment="1">
      <alignment horizontal="centerContinuous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5" fillId="0" borderId="0" xfId="0" applyFont="1"/>
    <xf numFmtId="0" fontId="17" fillId="2" borderId="1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 wrapText="1"/>
    </xf>
    <xf numFmtId="0" fontId="18" fillId="3" borderId="3" xfId="0" applyFont="1" applyFill="1" applyBorder="1" applyAlignment="1">
      <alignment horizontal="centerContinuous" vertical="center" wrapText="1"/>
    </xf>
    <xf numFmtId="0" fontId="18" fillId="3" borderId="6" xfId="0" applyFont="1" applyFill="1" applyBorder="1" applyAlignment="1">
      <alignment horizontal="centerContinuous" vertical="center" wrapText="1"/>
    </xf>
    <xf numFmtId="0" fontId="18" fillId="3" borderId="5" xfId="0" applyFont="1" applyFill="1" applyBorder="1" applyAlignment="1">
      <alignment horizontal="centerContinuous" vertical="center" wrapText="1"/>
    </xf>
    <xf numFmtId="0" fontId="19" fillId="4" borderId="5" xfId="0" applyFont="1" applyFill="1" applyBorder="1" applyAlignment="1">
      <alignment horizontal="centerContinuous" vertical="center" wrapText="1"/>
    </xf>
    <xf numFmtId="0" fontId="19" fillId="9" borderId="5" xfId="0" applyFont="1" applyFill="1" applyBorder="1" applyAlignment="1">
      <alignment horizontal="centerContinuous" vertical="center" wrapText="1"/>
    </xf>
    <xf numFmtId="0" fontId="18" fillId="5" borderId="6" xfId="0" applyFont="1" applyFill="1" applyBorder="1" applyAlignment="1">
      <alignment horizontal="centerContinuous" vertical="center" wrapText="1"/>
    </xf>
    <xf numFmtId="0" fontId="18" fillId="5" borderId="7" xfId="0" applyFont="1" applyFill="1" applyBorder="1" applyAlignment="1">
      <alignment horizontal="centerContinuous" vertical="center" wrapText="1"/>
    </xf>
    <xf numFmtId="0" fontId="18" fillId="5" borderId="5" xfId="0" applyFont="1" applyFill="1" applyBorder="1" applyAlignment="1">
      <alignment horizontal="centerContinuous" vertical="center" wrapText="1"/>
    </xf>
    <xf numFmtId="10" fontId="18" fillId="12" borderId="6" xfId="0" applyNumberFormat="1" applyFont="1" applyFill="1" applyBorder="1" applyAlignment="1">
      <alignment horizontal="centerContinuous" vertical="center"/>
    </xf>
    <xf numFmtId="10" fontId="18" fillId="12" borderId="7" xfId="0" applyNumberFormat="1" applyFont="1" applyFill="1" applyBorder="1" applyAlignment="1">
      <alignment horizontal="centerContinuous" vertical="center"/>
    </xf>
    <xf numFmtId="10" fontId="18" fillId="13" borderId="6" xfId="0" applyNumberFormat="1" applyFont="1" applyFill="1" applyBorder="1" applyAlignment="1">
      <alignment horizontal="centerContinuous" vertical="center" wrapText="1"/>
    </xf>
    <xf numFmtId="10" fontId="18" fillId="13" borderId="5" xfId="0" applyNumberFormat="1" applyFont="1" applyFill="1" applyBorder="1" applyAlignment="1">
      <alignment horizontal="centerContinuous" vertical="center" wrapText="1"/>
    </xf>
    <xf numFmtId="0" fontId="7" fillId="7" borderId="5" xfId="0" applyFont="1" applyFill="1" applyBorder="1" applyAlignment="1">
      <alignment horizontal="centerContinuous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Continuous" vertical="center" wrapText="1"/>
    </xf>
    <xf numFmtId="164" fontId="14" fillId="0" borderId="5" xfId="0" applyNumberFormat="1" applyFont="1" applyBorder="1" applyAlignment="1">
      <alignment horizontal="right" vertical="center" wrapText="1"/>
    </xf>
    <xf numFmtId="10" fontId="14" fillId="0" borderId="5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Continuous" vertical="center" wrapText="1"/>
    </xf>
    <xf numFmtId="0" fontId="16" fillId="0" borderId="13" xfId="0" applyFont="1" applyBorder="1"/>
    <xf numFmtId="0" fontId="16" fillId="0" borderId="13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Continuous" vertical="center" wrapText="1"/>
    </xf>
    <xf numFmtId="164" fontId="16" fillId="0" borderId="5" xfId="0" applyNumberFormat="1" applyFont="1" applyBorder="1"/>
    <xf numFmtId="10" fontId="15" fillId="0" borderId="0" xfId="0" applyNumberFormat="1" applyFont="1"/>
    <xf numFmtId="10" fontId="18" fillId="11" borderId="6" xfId="0" applyNumberFormat="1" applyFont="1" applyFill="1" applyBorder="1" applyAlignment="1">
      <alignment horizontal="centerContinuous" vertical="center"/>
    </xf>
    <xf numFmtId="10" fontId="18" fillId="11" borderId="7" xfId="0" applyNumberFormat="1" applyFont="1" applyFill="1" applyBorder="1" applyAlignment="1">
      <alignment horizontal="centerContinuous" vertical="center"/>
    </xf>
    <xf numFmtId="10" fontId="21" fillId="10" borderId="6" xfId="0" applyNumberFormat="1" applyFont="1" applyFill="1" applyBorder="1" applyAlignment="1">
      <alignment horizontal="centerContinuous" vertical="center" wrapText="1"/>
    </xf>
    <xf numFmtId="10" fontId="21" fillId="10" borderId="5" xfId="0" applyNumberFormat="1" applyFont="1" applyFill="1" applyBorder="1" applyAlignment="1">
      <alignment horizontal="centerContinuous" vertical="center" wrapText="1"/>
    </xf>
    <xf numFmtId="0" fontId="14" fillId="6" borderId="3" xfId="0" applyFont="1" applyFill="1" applyBorder="1" applyAlignment="1">
      <alignment horizontal="centerContinuous" vertical="center" wrapText="1"/>
    </xf>
    <xf numFmtId="164" fontId="14" fillId="6" borderId="3" xfId="0" applyNumberFormat="1" applyFont="1" applyFill="1" applyBorder="1" applyAlignment="1">
      <alignment horizontal="right" vertical="center" wrapText="1"/>
    </xf>
    <xf numFmtId="10" fontId="14" fillId="6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 applyBorder="1" applyAlignment="1">
      <alignment vertical="center"/>
    </xf>
    <xf numFmtId="0" fontId="12" fillId="6" borderId="0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9" fillId="6" borderId="5" xfId="0" applyFont="1" applyFill="1" applyBorder="1" applyAlignment="1">
      <alignment horizontal="centerContinuous" vertical="center" wrapText="1"/>
    </xf>
    <xf numFmtId="164" fontId="9" fillId="6" borderId="5" xfId="0" applyNumberFormat="1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10" fontId="18" fillId="7" borderId="6" xfId="0" applyNumberFormat="1" applyFont="1" applyFill="1" applyBorder="1" applyAlignment="1">
      <alignment horizontal="centerContinuous" vertical="center"/>
    </xf>
    <xf numFmtId="10" fontId="18" fillId="7" borderId="7" xfId="0" applyNumberFormat="1" applyFont="1" applyFill="1" applyBorder="1" applyAlignment="1">
      <alignment horizontal="centerContinuous" vertical="center"/>
    </xf>
    <xf numFmtId="10" fontId="21" fillId="8" borderId="6" xfId="0" applyNumberFormat="1" applyFont="1" applyFill="1" applyBorder="1" applyAlignment="1">
      <alignment horizontal="centerContinuous" vertical="center" wrapText="1"/>
    </xf>
    <xf numFmtId="10" fontId="21" fillId="8" borderId="5" xfId="0" applyNumberFormat="1" applyFont="1" applyFill="1" applyBorder="1" applyAlignment="1">
      <alignment horizontal="centerContinuous" vertical="center" wrapText="1"/>
    </xf>
  </cellXfs>
  <cellStyles count="2">
    <cellStyle name="Normal" xfId="0" builtinId="0"/>
    <cellStyle name="Porcentaje" xfId="1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>
          <fgColor indexed="64"/>
          <bgColor theme="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0"/>
        <name val="Calibri"/>
        <scheme val="none"/>
      </font>
      <alignment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chemeClr val="bg1">
                    <a:lumMod val="85000"/>
                  </a:schemeClr>
                </a:solidFill>
              </a:rPr>
              <a:t>DATOS</a:t>
            </a:r>
            <a:r>
              <a:rPr lang="es-ES" sz="1200" baseline="0">
                <a:solidFill>
                  <a:schemeClr val="bg1">
                    <a:lumMod val="85000"/>
                  </a:schemeClr>
                </a:solidFill>
              </a:rPr>
              <a:t> NÚMERO PROYECTOS AÑO 2021</a:t>
            </a:r>
            <a:endParaRPr lang="es-ES" sz="1200">
              <a:solidFill>
                <a:schemeClr val="bg1">
                  <a:lumMod val="8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elete val="1"/>
          </c:dLbls>
          <c:val>
            <c:numRef>
              <c:f>'2021'!$E$7:$H$7</c:f>
              <c:numCache>
                <c:formatCode>General</c:formatCode>
                <c:ptCount val="4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8-4F47-A8B3-FE7E57316A39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C88-4F47-A8B3-FE7E57316A39}"/>
              </c:ext>
            </c:extLst>
          </c:dPt>
          <c:dLbls>
            <c:dLbl>
              <c:idx val="0"/>
              <c:layout>
                <c:manualLayout>
                  <c:x val="0.19121813031161469"/>
                  <c:y val="-0.41717294451194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88-4F47-A8B3-FE7E57316A39}"/>
                </c:ext>
              </c:extLst>
            </c:dLbl>
            <c:dLbl>
              <c:idx val="2"/>
              <c:layout>
                <c:manualLayout>
                  <c:x val="0.22426817752596789"/>
                  <c:y val="-0.34426893479141352"/>
                </c:manualLayout>
              </c:layout>
              <c:tx>
                <c:rich>
                  <a:bodyPr/>
                  <a:lstStyle/>
                  <a:p>
                    <a:fld id="{58C397E2-ECB6-4AE7-9FCB-6B66DA4ECB64}" type="VALUE">
                      <a:rPr lang="en-US" sz="1400" b="1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C88-4F47-A8B3-FE7E57316A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'2021'!$E$8:$H$8</c:f>
              <c:numCache>
                <c:formatCode>General</c:formatCode>
                <c:ptCount val="4"/>
                <c:pt idx="0">
                  <c:v>39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8-4F47-A8B3-FE7E57316A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"/>
        <c:gapDepth val="41"/>
        <c:shape val="cylinder"/>
        <c:axId val="501438063"/>
        <c:axId val="501438543"/>
        <c:axId val="0"/>
      </c:bar3DChart>
      <c:catAx>
        <c:axId val="501438063"/>
        <c:scaling>
          <c:orientation val="minMax"/>
        </c:scaling>
        <c:delete val="1"/>
        <c:axPos val="b"/>
        <c:majorTickMark val="none"/>
        <c:minorTickMark val="none"/>
        <c:tickLblPos val="nextTo"/>
        <c:crossAx val="501438543"/>
        <c:crosses val="autoZero"/>
        <c:auto val="1"/>
        <c:lblAlgn val="ctr"/>
        <c:lblOffset val="100"/>
        <c:noMultiLvlLbl val="0"/>
      </c:catAx>
      <c:valAx>
        <c:axId val="50143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1438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65000">
          <a:schemeClr val="bg1">
            <a:lumMod val="85000"/>
          </a:schemeClr>
        </a:gs>
        <a:gs pos="18000">
          <a:schemeClr val="bg2">
            <a:lumMod val="25000"/>
          </a:schemeClr>
        </a:gs>
        <a:gs pos="16000">
          <a:schemeClr val="bg2">
            <a:lumMod val="25000"/>
          </a:schemeClr>
        </a:gs>
        <a:gs pos="67142">
          <a:srgbClr val="6F6C6E"/>
        </a:gs>
        <a:gs pos="89000">
          <a:schemeClr val="bg2">
            <a:lumMod val="25000"/>
          </a:schemeClr>
        </a:gs>
        <a:gs pos="94000">
          <a:schemeClr val="tx2">
            <a:lumMod val="75000"/>
          </a:schemeClr>
        </a:gs>
        <a:gs pos="49000">
          <a:schemeClr val="tx2">
            <a:lumMod val="50000"/>
          </a:schemeClr>
        </a:gs>
        <a:gs pos="17484">
          <a:srgbClr val="3B3838"/>
        </a:gs>
        <a:gs pos="10000">
          <a:schemeClr val="bg2">
            <a:lumMod val="10000"/>
          </a:schemeClr>
        </a:gs>
        <a:gs pos="44000">
          <a:schemeClr val="bg2">
            <a:lumMod val="25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PORCENTAJES EJECUCIÓN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noFill/>
            </a:ln>
            <a:effectLst>
              <a:outerShdw dist="38100" dir="2154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noFill/>
              </a:ln>
              <a:effectLst>
                <a:outerShdw dist="38100" dir="2154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  <c:extLst>
              <c:ext xmlns:c16="http://schemas.microsoft.com/office/drawing/2014/chart" uri="{C3380CC4-5D6E-409C-BE32-E72D297353CC}">
                <c16:uniqueId val="{00000002-B046-48EC-AE5A-BA960B196E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>
                <a:outerShdw dist="38100" dir="2154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  <c:extLst>
              <c:ext xmlns:c16="http://schemas.microsoft.com/office/drawing/2014/chart" uri="{C3380CC4-5D6E-409C-BE32-E72D297353CC}">
                <c16:uniqueId val="{00000003-E454-4B2B-9431-A1AC1B9640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>
                <a:outerShdw dist="38100" dir="2154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  <c:extLst>
              <c:ext xmlns:c16="http://schemas.microsoft.com/office/drawing/2014/chart" uri="{C3380CC4-5D6E-409C-BE32-E72D297353CC}">
                <c16:uniqueId val="{00000003-B046-48EC-AE5A-BA960B196E50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noFill/>
              </a:ln>
              <a:effectLst>
                <a:outerShdw dist="38100" dir="2154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  <c:extLst>
              <c:ext xmlns:c16="http://schemas.microsoft.com/office/drawing/2014/chart" uri="{C3380CC4-5D6E-409C-BE32-E72D297353CC}">
                <c16:uniqueId val="{00000007-E454-4B2B-9431-A1AC1B9640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>
                <a:outerShdw dist="38100" dir="2154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  <c:extLst>
              <c:ext xmlns:c16="http://schemas.microsoft.com/office/drawing/2014/chart" uri="{C3380CC4-5D6E-409C-BE32-E72D297353CC}">
                <c16:uniqueId val="{00000009-6D23-44BF-A7F3-8E69A9356EE7}"/>
              </c:ext>
            </c:extLst>
          </c:dPt>
          <c:dLbls>
            <c:dLbl>
              <c:idx val="0"/>
              <c:layout>
                <c:manualLayout>
                  <c:x val="-0.20457352590284503"/>
                  <c:y val="-0.3068531260090911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E877A2-464F-4373-BB53-F759B7FE9D93}" type="VALUE">
                      <a:rPr lang="en-US" sz="1400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95222956756075"/>
                      <c:h val="9.808986810402642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046-48EC-AE5A-BA960B196E50}"/>
                </c:ext>
              </c:extLst>
            </c:dLbl>
            <c:dLbl>
              <c:idx val="3"/>
              <c:layout>
                <c:manualLayout>
                  <c:x val="-0.15269002554493522"/>
                  <c:y val="-3.16012154632090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accent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D95DBD-4D7D-4E72-BA31-B847B6CBA2C0}" type="VALUE">
                      <a:rPr lang="en-US" sz="1400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>
                        <a:defRPr sz="1400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454-4B2B-9431-A1AC1B964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'2021'!$D$28:$H$28</c:f>
              <c:strCache>
                <c:ptCount val="4"/>
                <c:pt idx="0">
                  <c:v>Porcentaje cumplimiento ejecución</c:v>
                </c:pt>
                <c:pt idx="3">
                  <c:v>Porcentaje sin ejecución</c:v>
                </c:pt>
              </c:strCache>
            </c:strRef>
          </c:cat>
          <c:val>
            <c:numRef>
              <c:f>'2021'!$D$29:$H$29</c:f>
              <c:numCache>
                <c:formatCode>0.00%</c:formatCode>
                <c:ptCount val="5"/>
                <c:pt idx="0">
                  <c:v>0.87506582860564985</c:v>
                </c:pt>
                <c:pt idx="3">
                  <c:v>0.1249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6-48EC-AE5A-BA960B19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0"/>
            <a:lumOff val="100000"/>
          </a:schemeClr>
        </a:gs>
        <a:gs pos="35000">
          <a:schemeClr val="accent1">
            <a:lumMod val="0"/>
            <a:lumOff val="100000"/>
          </a:schemeClr>
        </a:gs>
        <a:gs pos="100000">
          <a:schemeClr val="accent1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DATOS NUMERO PROYECTOS AÑO 2022</a:t>
            </a:r>
          </a:p>
        </c:rich>
      </c:tx>
      <c:layout>
        <c:manualLayout>
          <c:xMode val="edge"/>
          <c:yMode val="edge"/>
          <c:x val="0.27662835623807897"/>
          <c:y val="4.5544670857912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410-491A-B8C1-4557D90DB4F3}"/>
              </c:ext>
            </c:extLst>
          </c:dPt>
          <c:dLbls>
            <c:dLbl>
              <c:idx val="0"/>
              <c:layout>
                <c:manualLayout>
                  <c:x val="0.12422368399602224"/>
                  <c:y val="7.46547219111608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CA15257-F315-48B1-9649-D657231B4AFF}" type="VALUE">
                      <a:rPr lang="en-US" sz="1100" b="1"/>
                      <a:pPr>
                        <a:defRPr/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867494824016553E-2"/>
                      <c:h val="4.846972515893520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668-4F88-AB16-C51C4EEBCB80}"/>
                </c:ext>
              </c:extLst>
            </c:dLbl>
            <c:dLbl>
              <c:idx val="2"/>
              <c:layout>
                <c:manualLayout>
                  <c:x val="8.1924084248311407E-2"/>
                  <c:y val="-5.2456059597028058E-2"/>
                </c:manualLayout>
              </c:layout>
              <c:tx>
                <c:rich>
                  <a:bodyPr/>
                  <a:lstStyle/>
                  <a:p>
                    <a:fld id="{5E3F81BC-7CFE-4B33-BDAF-74D9C66F5560}" type="VALUE">
                      <a:rPr lang="en-US" sz="1100" b="1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070393374741203E-2"/>
                      <c:h val="6.132885405001866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410-491A-B8C1-4557D90DB4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'2022'!$E$7:$H$7</c:f>
              <c:strCache>
                <c:ptCount val="3"/>
                <c:pt idx="0">
                  <c:v>Nº Proyectos concedidos</c:v>
                </c:pt>
                <c:pt idx="2">
                  <c:v> Nº Proyectos ejecutados</c:v>
                </c:pt>
              </c:strCache>
            </c:strRef>
          </c:cat>
          <c:val>
            <c:numRef>
              <c:f>'2022'!$E$8:$H$8</c:f>
              <c:numCache>
                <c:formatCode>General</c:formatCode>
                <c:ptCount val="4"/>
                <c:pt idx="0">
                  <c:v>33</c:v>
                </c:pt>
                <c:pt idx="2">
                  <c:v>30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D668-4F88-AB16-C51C4EEBC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60257199"/>
        <c:axId val="560268239"/>
        <c:axId val="0"/>
      </c:bar3DChart>
      <c:catAx>
        <c:axId val="56025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268239"/>
        <c:crosses val="autoZero"/>
        <c:auto val="1"/>
        <c:lblAlgn val="ctr"/>
        <c:lblOffset val="100"/>
        <c:noMultiLvlLbl val="0"/>
      </c:catAx>
      <c:valAx>
        <c:axId val="56026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25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bg1">
                    <a:lumMod val="85000"/>
                  </a:schemeClr>
                </a:solidFill>
              </a:rPr>
              <a:t>PORCENTAJES EJECUCIÓN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222647498491685E-2"/>
          <c:y val="0.23275697168678289"/>
          <c:w val="0.82131556395860472"/>
          <c:h val="0.687950968494529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0458-4638-9FE6-8305D61159DB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458-4638-9FE6-8305D61159DB}"/>
              </c:ext>
            </c:extLst>
          </c:dPt>
          <c:dLbls>
            <c:dLbl>
              <c:idx val="0"/>
              <c:layout>
                <c:manualLayout>
                  <c:x val="-0.17081503172279161"/>
                  <c:y val="-0.362405416168857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0913C51-DE08-42AE-8775-8AB1BC74C299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; </a:t>
                    </a:r>
                    <a:fld id="{C03A950A-FA85-4384-BF40-41E0711716AC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458-4638-9FE6-8305D61159DB}"/>
                </c:ext>
              </c:extLst>
            </c:dLbl>
            <c:dLbl>
              <c:idx val="1"/>
              <c:layout>
                <c:manualLayout>
                  <c:x val="-3.6603221083455345E-2"/>
                  <c:y val="-5.17722023098367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6E186E-75CC-4A0C-878D-A8F3B277F676}" type="CATEGORYNAME">
                      <a:rPr lang="en-US">
                        <a:solidFill>
                          <a:schemeClr val="accent5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5">
                            <a:lumMod val="40000"/>
                            <a:lumOff val="60000"/>
                          </a:schemeClr>
                        </a:solidFill>
                      </a:rPr>
                      <a:t>; </a:t>
                    </a:r>
                    <a:fld id="{295195C1-5984-41C6-AD8B-83409EA396B2}" type="VALUE">
                      <a:rPr lang="en-US" baseline="0">
                        <a:solidFill>
                          <a:schemeClr val="accent5">
                            <a:lumMod val="40000"/>
                            <a:lumOff val="6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458-4638-9FE6-8305D61159D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('2022'!$D$27,'2022'!$G$27)</c:f>
              <c:strCache>
                <c:ptCount val="2"/>
                <c:pt idx="0">
                  <c:v>Porcentaje cumplimiento ejecución</c:v>
                </c:pt>
                <c:pt idx="1">
                  <c:v>Porcentaje sin ejecución</c:v>
                </c:pt>
              </c:strCache>
            </c:strRef>
          </c:cat>
          <c:val>
            <c:numRef>
              <c:f>('2022'!$D$28,'2022'!$G$28)</c:f>
              <c:numCache>
                <c:formatCode>0.00%</c:formatCode>
                <c:ptCount val="2"/>
                <c:pt idx="0">
                  <c:v>0.80676054819989285</c:v>
                </c:pt>
                <c:pt idx="1">
                  <c:v>0.19320000000000001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8-4638-9FE6-8305D61159D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>
      <a:gsLst>
        <a:gs pos="65000">
          <a:schemeClr val="bg1">
            <a:lumMod val="85000"/>
          </a:schemeClr>
        </a:gs>
        <a:gs pos="18000">
          <a:schemeClr val="bg2">
            <a:lumMod val="25000"/>
          </a:schemeClr>
        </a:gs>
        <a:gs pos="16000">
          <a:schemeClr val="bg2">
            <a:lumMod val="25000"/>
          </a:schemeClr>
        </a:gs>
        <a:gs pos="67142">
          <a:srgbClr val="6F6C6E"/>
        </a:gs>
        <a:gs pos="89000">
          <a:schemeClr val="bg2">
            <a:lumMod val="25000"/>
          </a:schemeClr>
        </a:gs>
        <a:gs pos="94000">
          <a:schemeClr val="tx2">
            <a:lumMod val="75000"/>
          </a:schemeClr>
        </a:gs>
        <a:gs pos="49000">
          <a:schemeClr val="tx2">
            <a:lumMod val="50000"/>
          </a:schemeClr>
        </a:gs>
        <a:gs pos="17484">
          <a:srgbClr val="3B3838"/>
        </a:gs>
        <a:gs pos="10000">
          <a:schemeClr val="bg2">
            <a:lumMod val="10000"/>
          </a:schemeClr>
        </a:gs>
        <a:gs pos="44000">
          <a:schemeClr val="bg2">
            <a:lumMod val="25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DATOS NUMERO PROYECTOS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7581282069471E-2"/>
          <c:y val="0.12988030342361048"/>
          <c:w val="0.89968693672327105"/>
          <c:h val="0.7499855729954285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[1]Hoja3!$D$5:$E$5</c:f>
              <c:strCache>
                <c:ptCount val="1"/>
                <c:pt idx="0">
                  <c:v>Nº Proyectos concedidos  Nº Proyectos ejecutados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0BB-46F3-9C03-A233236492FB}"/>
              </c:ext>
            </c:extLst>
          </c:dPt>
          <c:dLbls>
            <c:dLbl>
              <c:idx val="0"/>
              <c:layout>
                <c:manualLayout>
                  <c:x val="0.17356330889673274"/>
                  <c:y val="-0.3868314377369495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D2DF1C-1B4B-4959-85A7-1B4FF80DEF9F}" type="VALUE">
                      <a:rPr lang="en-US" sz="1200" b="1"/>
                      <a:pPr>
                        <a:defRPr/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850574712643669E-2"/>
                      <c:h val="9.047341304559150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0BB-46F3-9C03-A233236492FB}"/>
                </c:ext>
              </c:extLst>
            </c:dLbl>
            <c:dLbl>
              <c:idx val="1"/>
              <c:layout>
                <c:manualLayout>
                  <c:x val="0.17011494252873563"/>
                  <c:y val="-0.35596707818930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149425287356312E-2"/>
                      <c:h val="5.3436376008554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0BB-46F3-9C03-A23323649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[1]Hoja3!$D$6:$E$6</c:f>
              <c:numCache>
                <c:formatCode>General</c:formatCode>
                <c:ptCount val="2"/>
                <c:pt idx="0">
                  <c:v>31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B-46F3-9C03-A2332364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1045856"/>
        <c:axId val="1541047776"/>
        <c:axId val="0"/>
      </c:bar3DChart>
      <c:catAx>
        <c:axId val="15410458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41047776"/>
        <c:crosses val="autoZero"/>
        <c:auto val="1"/>
        <c:lblAlgn val="ctr"/>
        <c:lblOffset val="100"/>
        <c:noMultiLvlLbl val="0"/>
      </c:catAx>
      <c:valAx>
        <c:axId val="154104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104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chemeClr val="tx2">
                    <a:lumMod val="90000"/>
                    <a:lumOff val="10000"/>
                  </a:schemeClr>
                </a:solidFill>
              </a:rPr>
              <a:t>PORCENTAJES EJECUCIÓN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prst="angl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A6B-4375-A515-94518C2FA6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prst="angl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5B6-4198-B65B-386D90A8D4B8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prst="angl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6B-4375-A515-94518C2FA6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prst="angle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5B6-4198-B65B-386D90A8D4B8}"/>
              </c:ext>
            </c:extLst>
          </c:dPt>
          <c:dLbls>
            <c:dLbl>
              <c:idx val="0"/>
              <c:layout>
                <c:manualLayout>
                  <c:x val="-0.25684131671041122"/>
                  <c:y val="-0.23000874890638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2DA9666-6A41-496E-A808-31CE91E259E9}" type="VALUE">
                      <a:rPr lang="en-US" sz="1200">
                        <a:solidFill>
                          <a:schemeClr val="bg1"/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06933508311462"/>
                      <c:h val="0.101782589676290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A6B-4375-A515-94518C2FA61F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859157-EB49-44F3-B477-1CACA08F109A}" type="VALUE">
                      <a:rPr lang="en-US" sz="1200" b="1">
                        <a:solidFill>
                          <a:schemeClr val="tx2">
                            <a:lumMod val="90000"/>
                            <a:lumOff val="10000"/>
                          </a:schemeClr>
                        </a:solidFill>
                      </a:rPr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A6B-4375-A515-94518C2FA6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'2023'!$C$29:$F$29</c:f>
              <c:strCache>
                <c:ptCount val="3"/>
                <c:pt idx="0">
                  <c:v>Porcentaje cumplimiento ejecución</c:v>
                </c:pt>
                <c:pt idx="2">
                  <c:v>Porcentaje sin ejecución</c:v>
                </c:pt>
              </c:strCache>
            </c:strRef>
          </c:cat>
          <c:val>
            <c:numRef>
              <c:f>'2023'!$C$30:$F$30</c:f>
              <c:numCache>
                <c:formatCode>0.00%</c:formatCode>
                <c:ptCount val="4"/>
                <c:pt idx="0">
                  <c:v>0.79092432642403088</c:v>
                </c:pt>
                <c:pt idx="2">
                  <c:v>0.20910000000000001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B-4375-A515-94518C2FA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8</xdr:row>
      <xdr:rowOff>152400</xdr:rowOff>
    </xdr:from>
    <xdr:to>
      <xdr:col>9</xdr:col>
      <xdr:colOff>236220</xdr:colOff>
      <xdr:row>23</xdr:row>
      <xdr:rowOff>175260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851672-7BDC-2292-7864-2DC38EC76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533400</xdr:colOff>
      <xdr:row>29</xdr:row>
      <xdr:rowOff>179070</xdr:rowOff>
    </xdr:from>
    <xdr:to>
      <xdr:col>9</xdr:col>
      <xdr:colOff>601980</xdr:colOff>
      <xdr:row>49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CA9638-933F-AADA-3593-530098A83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8</xdr:row>
      <xdr:rowOff>144780</xdr:rowOff>
    </xdr:from>
    <xdr:to>
      <xdr:col>9</xdr:col>
      <xdr:colOff>838200</xdr:colOff>
      <xdr:row>24</xdr:row>
      <xdr:rowOff>121920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83AE11-10C7-45BA-20DE-4C72928E6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548640</xdr:colOff>
      <xdr:row>29</xdr:row>
      <xdr:rowOff>60960</xdr:rowOff>
    </xdr:from>
    <xdr:to>
      <xdr:col>10</xdr:col>
      <xdr:colOff>114300</xdr:colOff>
      <xdr:row>49</xdr:row>
      <xdr:rowOff>144780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9CD890-910F-6DA4-7890-913ED6F2D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929640</xdr:colOff>
      <xdr:row>9</xdr:row>
      <xdr:rowOff>129540</xdr:rowOff>
    </xdr:from>
    <xdr:to>
      <xdr:col>6</xdr:col>
      <xdr:colOff>685800</xdr:colOff>
      <xdr:row>24</xdr:row>
      <xdr:rowOff>30480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68CDE3-BD13-49A5-BEBA-14C389F4D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689610</xdr:colOff>
      <xdr:row>30</xdr:row>
      <xdr:rowOff>236220</xdr:rowOff>
    </xdr:from>
    <xdr:to>
      <xdr:col>6</xdr:col>
      <xdr:colOff>746760</xdr:colOff>
      <xdr:row>47</xdr:row>
      <xdr:rowOff>160020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CD8D8E-8529-3BE1-954E-FEFD0FD71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RISTINA\aaa\SUBV%20TRANSP%20Y%20PC\Informacion%20estad&#237;stica%20participaci&#243;n%20ciudad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LINEA 1 Y 2"/>
      <sheetName val="Diversas anualidades"/>
      <sheetName val="Hoja1"/>
      <sheetName val="todas anual"/>
      <sheetName val="2021"/>
      <sheetName val="2022"/>
      <sheetName val="2023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D5" t="str">
            <v>Nº Proyectos concedidos</v>
          </cell>
          <cell r="E5" t="str">
            <v xml:space="preserve"> Nº Proyectos ejecutados</v>
          </cell>
        </row>
        <row r="6">
          <cell r="D6">
            <v>31</v>
          </cell>
          <cell r="E6">
            <v>25</v>
          </cell>
        </row>
      </sheetData>
    </sheetDataSet>
  </externalBook>
</externalLink>
</file>

<file path=xl/tables/table1.xml><?xml version="1.0" encoding="utf-8"?>
<table xmlns="http://schemas.openxmlformats.org/spreadsheetml/2006/main" id="4" name="Tabla3" displayName="Tabla3" ref="C57:J91" totalsRowShown="0" headerRowDxfId="21" dataDxfId="19" headerRowBorderDxfId="20" tableBorderDxfId="18" totalsRowBorderDxfId="17">
  <tableColumns count="8">
    <tableColumn id="1" name="Entidad" dataDxfId="16"/>
    <tableColumn id="2" name="c" dataDxfId="15"/>
    <tableColumn id="10" name="Proyecto" dataDxfId="14"/>
    <tableColumn id="9" name="2" dataDxfId="13"/>
    <tableColumn id="4" name="21" dataDxfId="12"/>
    <tableColumn id="3" name="Importe proyecto concedido" dataDxfId="11"/>
    <tableColumn id="5" name="Importe proyecto ejecutado" dataDxfId="10"/>
    <tableColumn id="6" name="Porcentaje cumplimiento ejecución" dataDxfId="9" dataCellStyle="Porcentaje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a15" displayName="Tabla15" ref="B54:H86" totalsRowCount="1" headerRowDxfId="8" dataDxfId="6" totalsRowDxfId="4" headerRowBorderDxfId="7" tableBorderDxfId="5">
  <tableColumns count="7">
    <tableColumn id="1" name="Entidad" totalsRowDxfId="3"/>
    <tableColumn id="2" name="Columna1"/>
    <tableColumn id="9" name="Proyecto"/>
    <tableColumn id="8" name="Columna2" totalsRowLabel="TOTALES"/>
    <tableColumn id="3" name="Importe proyecto concedido" totalsRowFunction="sum" totalsRowDxfId="2"/>
    <tableColumn id="5" name="Importe proyecto ejecutado" totalsRowFunction="sum" totalsRowDxfId="1"/>
    <tableColumn id="7" name="Porcentaje cumplimiento ejecución" totalsRowDxfId="0">
      <calculatedColumnFormula>(Tabla15[[#This Row],[Importe proyecto ejecutado]]*100)/Tabla15[[#This Row],[Importe proyecto concedido]]/100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showGridLines="0" tabSelected="1" zoomScaleNormal="100" workbookViewId="0">
      <selection activeCell="B2" sqref="B2"/>
    </sheetView>
  </sheetViews>
  <sheetFormatPr baseColWidth="10" defaultRowHeight="13.8"/>
  <cols>
    <col min="2" max="2" width="12.796875" customWidth="1"/>
    <col min="9" max="9" width="12.09765625" customWidth="1"/>
  </cols>
  <sheetData>
    <row r="1" spans="2:11" ht="14.4">
      <c r="G1" s="42" t="s">
        <v>179</v>
      </c>
      <c r="H1" s="42"/>
      <c r="I1" s="42"/>
      <c r="J1" s="42"/>
    </row>
    <row r="2" spans="2:11" ht="14.4">
      <c r="B2" s="42" t="s">
        <v>181</v>
      </c>
      <c r="C2" s="42"/>
      <c r="D2" s="42"/>
      <c r="G2" s="42" t="s">
        <v>180</v>
      </c>
      <c r="H2" s="42"/>
      <c r="I2" s="42"/>
      <c r="J2" s="42"/>
    </row>
    <row r="4" spans="2:11" ht="21" customHeight="1">
      <c r="B4" s="43" t="s">
        <v>129</v>
      </c>
      <c r="C4" s="43"/>
      <c r="D4" s="43"/>
      <c r="E4" s="43"/>
      <c r="F4" s="43"/>
      <c r="G4" s="43"/>
      <c r="H4" s="43"/>
      <c r="I4" s="43"/>
      <c r="J4" s="43"/>
      <c r="K4" s="5"/>
    </row>
    <row r="5" spans="2:11" ht="22.2" customHeight="1">
      <c r="B5" s="44" t="s">
        <v>1</v>
      </c>
      <c r="C5" s="44"/>
      <c r="D5" s="44"/>
      <c r="E5" s="44"/>
      <c r="F5" s="44"/>
      <c r="G5" s="44"/>
      <c r="H5" s="44"/>
      <c r="I5" s="44"/>
      <c r="J5" s="44"/>
      <c r="K5" s="5"/>
    </row>
    <row r="7" spans="2:11" ht="36">
      <c r="E7" s="45" t="s">
        <v>2</v>
      </c>
      <c r="F7" s="45"/>
      <c r="G7" s="46" t="s">
        <v>3</v>
      </c>
      <c r="H7" s="47"/>
    </row>
    <row r="8" spans="2:11" ht="18">
      <c r="E8" s="48">
        <f>COUNT(G55:G93)</f>
        <v>39</v>
      </c>
      <c r="F8" s="48"/>
      <c r="G8" s="49">
        <f>COUNT(H55:H91)</f>
        <v>37</v>
      </c>
      <c r="H8" s="49"/>
    </row>
    <row r="28" spans="4:9" ht="36">
      <c r="D28" s="50" t="s">
        <v>4</v>
      </c>
      <c r="E28" s="50"/>
      <c r="F28" s="51"/>
      <c r="G28" s="50" t="s">
        <v>5</v>
      </c>
      <c r="H28" s="52"/>
      <c r="I28" s="52"/>
    </row>
    <row r="29" spans="4:9" ht="18">
      <c r="D29" s="53">
        <f>(H94*100)/G94/100</f>
        <v>0.87506582860564985</v>
      </c>
      <c r="E29" s="53"/>
      <c r="F29" s="54"/>
      <c r="G29" s="55">
        <v>0.1249</v>
      </c>
      <c r="H29" s="56"/>
      <c r="I29" s="56"/>
    </row>
    <row r="54" spans="2:9" ht="41.4">
      <c r="B54" s="41" t="s">
        <v>6</v>
      </c>
      <c r="C54" s="57" t="s">
        <v>8</v>
      </c>
      <c r="D54" s="57"/>
      <c r="E54" s="57"/>
      <c r="F54" s="57"/>
      <c r="G54" s="41" t="s">
        <v>10</v>
      </c>
      <c r="H54" s="41" t="s">
        <v>11</v>
      </c>
      <c r="I54" s="41" t="s">
        <v>4</v>
      </c>
    </row>
    <row r="55" spans="2:9" ht="27.6">
      <c r="B55" s="58" t="s">
        <v>22</v>
      </c>
      <c r="C55" s="59" t="s">
        <v>130</v>
      </c>
      <c r="D55" s="59"/>
      <c r="E55" s="59"/>
      <c r="F55" s="59"/>
      <c r="G55" s="60">
        <v>10000</v>
      </c>
      <c r="H55" s="60">
        <v>10000</v>
      </c>
      <c r="I55" s="61">
        <f>(H55*100)/G55/100</f>
        <v>1</v>
      </c>
    </row>
    <row r="56" spans="2:9" ht="27.6">
      <c r="B56" s="58" t="s">
        <v>131</v>
      </c>
      <c r="C56" s="59" t="s">
        <v>132</v>
      </c>
      <c r="D56" s="59"/>
      <c r="E56" s="59"/>
      <c r="F56" s="59"/>
      <c r="G56" s="60">
        <v>9985.9</v>
      </c>
      <c r="H56" s="60">
        <v>9985.9</v>
      </c>
      <c r="I56" s="61">
        <f t="shared" ref="I56:I57" si="0">(H56*100)/G56/100</f>
        <v>1</v>
      </c>
    </row>
    <row r="57" spans="2:9" ht="27.6">
      <c r="B57" s="58" t="s">
        <v>112</v>
      </c>
      <c r="C57" s="59" t="s">
        <v>133</v>
      </c>
      <c r="D57" s="59"/>
      <c r="E57" s="59"/>
      <c r="F57" s="59"/>
      <c r="G57" s="60">
        <v>9600</v>
      </c>
      <c r="H57" s="60">
        <v>9402.85</v>
      </c>
      <c r="I57" s="61">
        <f t="shared" si="0"/>
        <v>0.9794635416666666</v>
      </c>
    </row>
    <row r="58" spans="2:9" ht="41.4">
      <c r="B58" s="58" t="s">
        <v>134</v>
      </c>
      <c r="C58" s="59" t="s">
        <v>135</v>
      </c>
      <c r="D58" s="59"/>
      <c r="E58" s="59"/>
      <c r="F58" s="59"/>
      <c r="G58" s="60">
        <v>10000</v>
      </c>
      <c r="H58" s="60">
        <v>8253.2000000000007</v>
      </c>
      <c r="I58" s="61">
        <f>(H58*100)/G58/100</f>
        <v>0.82532000000000005</v>
      </c>
    </row>
    <row r="59" spans="2:9" ht="27.6">
      <c r="B59" s="58" t="s">
        <v>36</v>
      </c>
      <c r="C59" s="59" t="s">
        <v>136</v>
      </c>
      <c r="D59" s="59"/>
      <c r="E59" s="59"/>
      <c r="F59" s="59"/>
      <c r="G59" s="60">
        <v>8000</v>
      </c>
      <c r="H59" s="60">
        <v>8000</v>
      </c>
      <c r="I59" s="61">
        <f t="shared" ref="I59:I93" si="1">(H59*100)/G59/100</f>
        <v>1</v>
      </c>
    </row>
    <row r="60" spans="2:9" ht="27.6">
      <c r="B60" s="62" t="s">
        <v>34</v>
      </c>
      <c r="C60" s="59" t="s">
        <v>137</v>
      </c>
      <c r="D60" s="59"/>
      <c r="E60" s="59"/>
      <c r="F60" s="59"/>
      <c r="G60" s="60">
        <v>8000</v>
      </c>
      <c r="H60" s="60">
        <v>8000</v>
      </c>
      <c r="I60" s="61">
        <f t="shared" si="1"/>
        <v>1</v>
      </c>
    </row>
    <row r="61" spans="2:9" ht="27.6">
      <c r="B61" s="58" t="s">
        <v>138</v>
      </c>
      <c r="C61" s="59" t="s">
        <v>139</v>
      </c>
      <c r="D61" s="59"/>
      <c r="E61" s="59"/>
      <c r="F61" s="59"/>
      <c r="G61" s="60">
        <v>7865</v>
      </c>
      <c r="H61" s="60">
        <v>7865</v>
      </c>
      <c r="I61" s="61">
        <f t="shared" si="1"/>
        <v>1</v>
      </c>
    </row>
    <row r="62" spans="2:9" ht="27.6">
      <c r="B62" s="58" t="s">
        <v>140</v>
      </c>
      <c r="C62" s="59" t="s">
        <v>141</v>
      </c>
      <c r="D62" s="59"/>
      <c r="E62" s="59"/>
      <c r="F62" s="59"/>
      <c r="G62" s="60">
        <v>7415</v>
      </c>
      <c r="H62" s="60">
        <v>7415</v>
      </c>
      <c r="I62" s="61">
        <f t="shared" si="1"/>
        <v>1</v>
      </c>
    </row>
    <row r="63" spans="2:9" ht="27.6">
      <c r="B63" s="58" t="s">
        <v>142</v>
      </c>
      <c r="C63" s="59" t="s">
        <v>143</v>
      </c>
      <c r="D63" s="59"/>
      <c r="E63" s="59"/>
      <c r="F63" s="59"/>
      <c r="G63" s="60">
        <v>7280</v>
      </c>
      <c r="H63" s="60">
        <v>7280</v>
      </c>
      <c r="I63" s="61">
        <f t="shared" si="1"/>
        <v>1</v>
      </c>
    </row>
    <row r="64" spans="2:9" ht="27.6">
      <c r="B64" s="58" t="s">
        <v>93</v>
      </c>
      <c r="C64" s="59" t="s">
        <v>144</v>
      </c>
      <c r="D64" s="59"/>
      <c r="E64" s="59"/>
      <c r="F64" s="59"/>
      <c r="G64" s="60">
        <v>7135</v>
      </c>
      <c r="H64" s="60">
        <v>7135</v>
      </c>
      <c r="I64" s="61">
        <f t="shared" si="1"/>
        <v>1</v>
      </c>
    </row>
    <row r="65" spans="2:9" ht="27.6">
      <c r="B65" s="58" t="s">
        <v>56</v>
      </c>
      <c r="C65" s="59" t="s">
        <v>145</v>
      </c>
      <c r="D65" s="59"/>
      <c r="E65" s="59"/>
      <c r="F65" s="59"/>
      <c r="G65" s="60">
        <v>6522.5</v>
      </c>
      <c r="H65" s="60">
        <v>6522.5</v>
      </c>
      <c r="I65" s="61">
        <f t="shared" si="1"/>
        <v>1</v>
      </c>
    </row>
    <row r="66" spans="2:9" ht="27.6">
      <c r="B66" s="58" t="s">
        <v>146</v>
      </c>
      <c r="C66" s="59" t="s">
        <v>147</v>
      </c>
      <c r="D66" s="59"/>
      <c r="E66" s="59"/>
      <c r="F66" s="59"/>
      <c r="G66" s="60">
        <v>7260</v>
      </c>
      <c r="H66" s="60">
        <v>6223.31</v>
      </c>
      <c r="I66" s="61">
        <f t="shared" si="1"/>
        <v>0.85720523415977967</v>
      </c>
    </row>
    <row r="67" spans="2:9" ht="41.4">
      <c r="B67" s="58" t="s">
        <v>148</v>
      </c>
      <c r="C67" s="59" t="s">
        <v>149</v>
      </c>
      <c r="D67" s="59"/>
      <c r="E67" s="59"/>
      <c r="F67" s="59"/>
      <c r="G67" s="60">
        <v>6000</v>
      </c>
      <c r="H67" s="60">
        <v>6000</v>
      </c>
      <c r="I67" s="61">
        <f t="shared" si="1"/>
        <v>1</v>
      </c>
    </row>
    <row r="68" spans="2:9" ht="41.4">
      <c r="B68" s="58" t="s">
        <v>68</v>
      </c>
      <c r="C68" s="59" t="s">
        <v>150</v>
      </c>
      <c r="D68" s="59"/>
      <c r="E68" s="59"/>
      <c r="F68" s="59"/>
      <c r="G68" s="60">
        <v>8000</v>
      </c>
      <c r="H68" s="60">
        <v>5941</v>
      </c>
      <c r="I68" s="61">
        <f t="shared" si="1"/>
        <v>0.74262499999999998</v>
      </c>
    </row>
    <row r="69" spans="2:9" ht="27.6">
      <c r="B69" s="58" t="s">
        <v>151</v>
      </c>
      <c r="C69" s="59" t="s">
        <v>85</v>
      </c>
      <c r="D69" s="59"/>
      <c r="E69" s="59"/>
      <c r="F69" s="59"/>
      <c r="G69" s="60">
        <v>7378.7</v>
      </c>
      <c r="H69" s="60">
        <v>5929</v>
      </c>
      <c r="I69" s="61">
        <f t="shared" si="1"/>
        <v>0.80352907693767195</v>
      </c>
    </row>
    <row r="70" spans="2:9" ht="27.6">
      <c r="B70" s="58" t="s">
        <v>152</v>
      </c>
      <c r="C70" s="59" t="s">
        <v>153</v>
      </c>
      <c r="D70" s="59"/>
      <c r="E70" s="59"/>
      <c r="F70" s="59"/>
      <c r="G70" s="60">
        <v>6500</v>
      </c>
      <c r="H70" s="60">
        <v>5694.21</v>
      </c>
      <c r="I70" s="61">
        <f t="shared" si="1"/>
        <v>0.87603230769230767</v>
      </c>
    </row>
    <row r="71" spans="2:9" ht="27.6">
      <c r="B71" s="58" t="s">
        <v>64</v>
      </c>
      <c r="C71" s="59" t="s">
        <v>154</v>
      </c>
      <c r="D71" s="59"/>
      <c r="E71" s="59"/>
      <c r="F71" s="59"/>
      <c r="G71" s="60">
        <v>5450</v>
      </c>
      <c r="H71" s="60">
        <v>5450</v>
      </c>
      <c r="I71" s="61">
        <f t="shared" si="1"/>
        <v>1</v>
      </c>
    </row>
    <row r="72" spans="2:9" ht="27.6">
      <c r="B72" s="58" t="s">
        <v>155</v>
      </c>
      <c r="C72" s="59" t="s">
        <v>156</v>
      </c>
      <c r="D72" s="59"/>
      <c r="E72" s="59"/>
      <c r="F72" s="59"/>
      <c r="G72" s="60">
        <v>5000</v>
      </c>
      <c r="H72" s="60">
        <v>5000</v>
      </c>
      <c r="I72" s="61">
        <f t="shared" si="1"/>
        <v>1</v>
      </c>
    </row>
    <row r="73" spans="2:9" ht="27.6">
      <c r="B73" s="58" t="s">
        <v>44</v>
      </c>
      <c r="C73" s="59" t="s">
        <v>157</v>
      </c>
      <c r="D73" s="59"/>
      <c r="E73" s="59"/>
      <c r="F73" s="59"/>
      <c r="G73" s="60">
        <v>4920</v>
      </c>
      <c r="H73" s="60">
        <v>4920</v>
      </c>
      <c r="I73" s="61">
        <f t="shared" si="1"/>
        <v>1</v>
      </c>
    </row>
    <row r="74" spans="2:9" ht="41.4">
      <c r="B74" s="58" t="s">
        <v>46</v>
      </c>
      <c r="C74" s="59" t="s">
        <v>158</v>
      </c>
      <c r="D74" s="59"/>
      <c r="E74" s="59"/>
      <c r="F74" s="59"/>
      <c r="G74" s="60">
        <v>4840</v>
      </c>
      <c r="H74" s="60">
        <v>4840</v>
      </c>
      <c r="I74" s="61">
        <f t="shared" si="1"/>
        <v>1</v>
      </c>
    </row>
    <row r="75" spans="2:9" ht="41.4">
      <c r="B75" s="58" t="s">
        <v>159</v>
      </c>
      <c r="C75" s="59" t="s">
        <v>160</v>
      </c>
      <c r="D75" s="59"/>
      <c r="E75" s="59"/>
      <c r="F75" s="59"/>
      <c r="G75" s="60">
        <v>8000</v>
      </c>
      <c r="H75" s="60">
        <v>4394.5</v>
      </c>
      <c r="I75" s="61">
        <f t="shared" si="1"/>
        <v>0.54931249999999998</v>
      </c>
    </row>
    <row r="76" spans="2:9" ht="55.2">
      <c r="B76" s="58" t="s">
        <v>52</v>
      </c>
      <c r="C76" s="59" t="s">
        <v>161</v>
      </c>
      <c r="D76" s="59"/>
      <c r="E76" s="59"/>
      <c r="F76" s="59"/>
      <c r="G76" s="60">
        <v>3784.81</v>
      </c>
      <c r="H76" s="60">
        <v>3784.81</v>
      </c>
      <c r="I76" s="61">
        <f t="shared" si="1"/>
        <v>1</v>
      </c>
    </row>
    <row r="77" spans="2:9" ht="27.6">
      <c r="B77" s="58" t="s">
        <v>162</v>
      </c>
      <c r="C77" s="59" t="s">
        <v>163</v>
      </c>
      <c r="D77" s="59"/>
      <c r="E77" s="59"/>
      <c r="F77" s="59"/>
      <c r="G77" s="60">
        <v>3290</v>
      </c>
      <c r="H77" s="60">
        <v>3290</v>
      </c>
      <c r="I77" s="61">
        <f t="shared" si="1"/>
        <v>1</v>
      </c>
    </row>
    <row r="78" spans="2:9" ht="27.6">
      <c r="B78" s="58" t="s">
        <v>20</v>
      </c>
      <c r="C78" s="59" t="s">
        <v>164</v>
      </c>
      <c r="D78" s="59"/>
      <c r="E78" s="59"/>
      <c r="F78" s="59"/>
      <c r="G78" s="60">
        <v>2940</v>
      </c>
      <c r="H78" s="60">
        <v>2940</v>
      </c>
      <c r="I78" s="61">
        <f t="shared" si="1"/>
        <v>1</v>
      </c>
    </row>
    <row r="79" spans="2:9" ht="27.6">
      <c r="B79" s="58" t="s">
        <v>165</v>
      </c>
      <c r="C79" s="59" t="s">
        <v>104</v>
      </c>
      <c r="D79" s="59"/>
      <c r="E79" s="59"/>
      <c r="F79" s="59"/>
      <c r="G79" s="60">
        <v>2750</v>
      </c>
      <c r="H79" s="60">
        <v>2750</v>
      </c>
      <c r="I79" s="61">
        <f t="shared" si="1"/>
        <v>1</v>
      </c>
    </row>
    <row r="80" spans="2:9" ht="41.4">
      <c r="B80" s="58" t="s">
        <v>38</v>
      </c>
      <c r="C80" s="59" t="s">
        <v>166</v>
      </c>
      <c r="D80" s="59"/>
      <c r="E80" s="59"/>
      <c r="F80" s="59"/>
      <c r="G80" s="60">
        <v>2750</v>
      </c>
      <c r="H80" s="60">
        <v>2750</v>
      </c>
      <c r="I80" s="61">
        <f t="shared" si="1"/>
        <v>1</v>
      </c>
    </row>
    <row r="81" spans="2:9" ht="41.4">
      <c r="B81" s="58" t="s">
        <v>95</v>
      </c>
      <c r="C81" s="59" t="s">
        <v>166</v>
      </c>
      <c r="D81" s="59"/>
      <c r="E81" s="59"/>
      <c r="F81" s="59"/>
      <c r="G81" s="60">
        <v>2750</v>
      </c>
      <c r="H81" s="60">
        <v>2749.99</v>
      </c>
      <c r="I81" s="61">
        <f t="shared" si="1"/>
        <v>0.99999636363636368</v>
      </c>
    </row>
    <row r="82" spans="2:9" ht="41.4">
      <c r="B82" s="58" t="s">
        <v>167</v>
      </c>
      <c r="C82" s="59" t="s">
        <v>104</v>
      </c>
      <c r="D82" s="59"/>
      <c r="E82" s="59"/>
      <c r="F82" s="59"/>
      <c r="G82" s="60">
        <v>2750</v>
      </c>
      <c r="H82" s="60">
        <v>2749.99</v>
      </c>
      <c r="I82" s="61">
        <f t="shared" si="1"/>
        <v>0.99999636363636368</v>
      </c>
    </row>
    <row r="83" spans="2:9" ht="27.6">
      <c r="B83" s="58" t="s">
        <v>168</v>
      </c>
      <c r="C83" s="59" t="s">
        <v>169</v>
      </c>
      <c r="D83" s="59"/>
      <c r="E83" s="59"/>
      <c r="F83" s="59"/>
      <c r="G83" s="60">
        <v>2470</v>
      </c>
      <c r="H83" s="60">
        <v>2470</v>
      </c>
      <c r="I83" s="61">
        <f t="shared" si="1"/>
        <v>1</v>
      </c>
    </row>
    <row r="84" spans="2:9" ht="27.6">
      <c r="B84" s="58" t="s">
        <v>58</v>
      </c>
      <c r="C84" s="59" t="s">
        <v>170</v>
      </c>
      <c r="D84" s="59"/>
      <c r="E84" s="59"/>
      <c r="F84" s="59"/>
      <c r="G84" s="60">
        <v>3510.8</v>
      </c>
      <c r="H84" s="60">
        <v>2274.8000000000002</v>
      </c>
      <c r="I84" s="61">
        <f t="shared" si="1"/>
        <v>0.64794348866355245</v>
      </c>
    </row>
    <row r="85" spans="2:9" ht="27.6">
      <c r="B85" s="58" t="s">
        <v>24</v>
      </c>
      <c r="C85" s="59" t="s">
        <v>171</v>
      </c>
      <c r="D85" s="59"/>
      <c r="E85" s="59"/>
      <c r="F85" s="59"/>
      <c r="G85" s="60">
        <v>2150</v>
      </c>
      <c r="H85" s="60">
        <v>2150</v>
      </c>
      <c r="I85" s="61">
        <f t="shared" si="1"/>
        <v>1</v>
      </c>
    </row>
    <row r="86" spans="2:9" ht="27.6">
      <c r="B86" s="63" t="s">
        <v>172</v>
      </c>
      <c r="C86" s="59" t="s">
        <v>104</v>
      </c>
      <c r="D86" s="59"/>
      <c r="E86" s="59"/>
      <c r="F86" s="59"/>
      <c r="G86" s="60">
        <v>2050.0100000000002</v>
      </c>
      <c r="H86" s="60">
        <v>2050.0100000000002</v>
      </c>
      <c r="I86" s="61">
        <f t="shared" si="1"/>
        <v>1</v>
      </c>
    </row>
    <row r="87" spans="2:9" ht="41.4">
      <c r="B87" s="58" t="s">
        <v>32</v>
      </c>
      <c r="C87" s="59" t="s">
        <v>166</v>
      </c>
      <c r="D87" s="59"/>
      <c r="E87" s="59"/>
      <c r="F87" s="59"/>
      <c r="G87" s="60">
        <v>1800</v>
      </c>
      <c r="H87" s="60">
        <v>1799.99</v>
      </c>
      <c r="I87" s="61">
        <f t="shared" si="1"/>
        <v>0.99999444444444452</v>
      </c>
    </row>
    <row r="88" spans="2:9" ht="27.6">
      <c r="B88" s="58" t="s">
        <v>115</v>
      </c>
      <c r="C88" s="59" t="s">
        <v>173</v>
      </c>
      <c r="D88" s="59"/>
      <c r="E88" s="59"/>
      <c r="F88" s="59"/>
      <c r="G88" s="60">
        <v>1379.4</v>
      </c>
      <c r="H88" s="60">
        <v>1379.4</v>
      </c>
      <c r="I88" s="61">
        <f t="shared" si="1"/>
        <v>1</v>
      </c>
    </row>
    <row r="89" spans="2:9" ht="41.4">
      <c r="B89" s="58" t="s">
        <v>28</v>
      </c>
      <c r="C89" s="59" t="s">
        <v>174</v>
      </c>
      <c r="D89" s="59"/>
      <c r="E89" s="59"/>
      <c r="F89" s="59"/>
      <c r="G89" s="60">
        <v>1306.8</v>
      </c>
      <c r="H89" s="60">
        <v>1306.8</v>
      </c>
      <c r="I89" s="61">
        <f t="shared" si="1"/>
        <v>1</v>
      </c>
    </row>
    <row r="90" spans="2:9" ht="27.6">
      <c r="B90" s="58" t="s">
        <v>72</v>
      </c>
      <c r="C90" s="59" t="s">
        <v>175</v>
      </c>
      <c r="D90" s="59"/>
      <c r="E90" s="59"/>
      <c r="F90" s="59"/>
      <c r="G90" s="60">
        <v>1550</v>
      </c>
      <c r="H90" s="60">
        <v>1254.71</v>
      </c>
      <c r="I90" s="61">
        <f t="shared" si="1"/>
        <v>0.80949032258064524</v>
      </c>
    </row>
    <row r="91" spans="2:9" ht="41.4">
      <c r="B91" s="58" t="s">
        <v>108</v>
      </c>
      <c r="C91" s="59" t="s">
        <v>176</v>
      </c>
      <c r="D91" s="59"/>
      <c r="E91" s="59"/>
      <c r="F91" s="59"/>
      <c r="G91" s="60">
        <v>5237.24</v>
      </c>
      <c r="H91" s="60">
        <v>767.64</v>
      </c>
      <c r="I91" s="61">
        <f t="shared" si="1"/>
        <v>0.14657338598192943</v>
      </c>
    </row>
    <row r="92" spans="2:9" ht="27.6">
      <c r="B92" s="64" t="s">
        <v>87</v>
      </c>
      <c r="C92" s="59" t="s">
        <v>177</v>
      </c>
      <c r="D92" s="59"/>
      <c r="E92" s="59"/>
      <c r="F92" s="59"/>
      <c r="G92" s="33">
        <v>8000</v>
      </c>
      <c r="H92" s="33">
        <v>0</v>
      </c>
      <c r="I92" s="61">
        <f t="shared" si="1"/>
        <v>0</v>
      </c>
    </row>
    <row r="93" spans="2:9" ht="41.4">
      <c r="B93" s="65" t="s">
        <v>99</v>
      </c>
      <c r="C93" s="66" t="s">
        <v>178</v>
      </c>
      <c r="D93" s="66"/>
      <c r="E93" s="59"/>
      <c r="F93" s="59"/>
      <c r="G93" s="33">
        <v>900</v>
      </c>
      <c r="H93" s="33">
        <v>0</v>
      </c>
      <c r="I93" s="61">
        <f t="shared" si="1"/>
        <v>0</v>
      </c>
    </row>
    <row r="94" spans="2:9" ht="14.4">
      <c r="B94" s="67"/>
      <c r="C94" s="68"/>
      <c r="D94" s="69"/>
      <c r="E94" s="70" t="s">
        <v>74</v>
      </c>
      <c r="F94" s="70"/>
      <c r="G94" s="71">
        <f>SUM(G55:G93)</f>
        <v>206521.15999999995</v>
      </c>
      <c r="H94" s="71">
        <f>SUM(H55:H93)</f>
        <v>180719.60999999996</v>
      </c>
      <c r="I94" s="72"/>
    </row>
  </sheetData>
  <printOptions horizontalCentered="1" verticalCentered="1"/>
  <pageMargins left="0.70866141732283472" right="0.70866141732283472" top="1.3385826771653544" bottom="0.74803149606299213" header="0.31496062992125984" footer="0.31496062992125984"/>
  <pageSetup paperSize="9" orientation="landscape" r:id="rId1"/>
  <headerFooter>
    <oddHeader>&amp;L&amp;G&amp;R&amp;"-,Negrita"&amp;10&amp;K03+022
TRANSPARENCIA, BOP E IMPRENTA</oddHeader>
    <oddFooter>&amp;R&amp;K03+009Página &amp;P de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1"/>
  <sheetViews>
    <sheetView showGridLines="0" zoomScaleNormal="100" workbookViewId="0">
      <selection activeCell="C2" sqref="C2"/>
    </sheetView>
  </sheetViews>
  <sheetFormatPr baseColWidth="10" defaultRowHeight="13.8"/>
  <cols>
    <col min="1" max="1" width="3" customWidth="1"/>
    <col min="2" max="2" width="6.19921875" customWidth="1"/>
    <col min="3" max="3" width="16.8984375" customWidth="1"/>
    <col min="4" max="6" width="11.19921875" customWidth="1"/>
    <col min="10" max="10" width="11.8984375" customWidth="1"/>
  </cols>
  <sheetData>
    <row r="1" spans="2:12" ht="14.4">
      <c r="B1" s="42"/>
      <c r="C1" s="42"/>
      <c r="D1" s="42"/>
      <c r="E1" s="42"/>
      <c r="F1" s="42"/>
      <c r="G1" s="42"/>
      <c r="H1" s="42" t="s">
        <v>179</v>
      </c>
      <c r="I1" s="42"/>
      <c r="J1" s="42"/>
      <c r="K1" s="42"/>
    </row>
    <row r="2" spans="2:12" ht="14.4">
      <c r="C2" s="42" t="s">
        <v>181</v>
      </c>
      <c r="H2" s="42" t="s">
        <v>180</v>
      </c>
      <c r="I2" s="42"/>
      <c r="J2" s="42"/>
      <c r="K2" s="42"/>
    </row>
    <row r="3" spans="2:12" ht="14.4">
      <c r="E3" s="42"/>
      <c r="F3" s="42"/>
      <c r="G3" s="42"/>
      <c r="H3" s="42"/>
    </row>
    <row r="4" spans="2:12" ht="23.4" customHeight="1">
      <c r="C4" s="1" t="s">
        <v>75</v>
      </c>
      <c r="D4" s="1"/>
      <c r="E4" s="43"/>
      <c r="F4" s="43"/>
      <c r="G4" s="43"/>
      <c r="H4" s="43"/>
      <c r="I4" s="1"/>
      <c r="J4" s="1"/>
      <c r="K4" s="1"/>
      <c r="L4" s="28"/>
    </row>
    <row r="5" spans="2:12" ht="22.2" customHeight="1">
      <c r="C5" s="2" t="s">
        <v>1</v>
      </c>
      <c r="D5" s="2"/>
      <c r="E5" s="2"/>
      <c r="F5" s="2"/>
      <c r="G5" s="2"/>
      <c r="H5" s="2"/>
      <c r="I5" s="2"/>
      <c r="J5" s="2"/>
      <c r="K5" s="2"/>
      <c r="L5" s="28"/>
    </row>
    <row r="7" spans="2:12" ht="36">
      <c r="E7" s="45" t="s">
        <v>2</v>
      </c>
      <c r="F7" s="45"/>
      <c r="G7" s="46" t="s">
        <v>3</v>
      </c>
      <c r="H7" s="47"/>
      <c r="J7" s="29"/>
    </row>
    <row r="8" spans="2:12" ht="18">
      <c r="E8" s="48">
        <f>COUNT(H58:H90)</f>
        <v>33</v>
      </c>
      <c r="F8" s="48"/>
      <c r="G8" s="49">
        <f>COUNT(I58:I87)</f>
        <v>30</v>
      </c>
      <c r="H8" s="49"/>
      <c r="J8" s="30"/>
    </row>
    <row r="25" spans="4:9" ht="14.4">
      <c r="D25" s="42"/>
      <c r="E25" s="42"/>
      <c r="F25" s="42"/>
      <c r="G25" s="42"/>
      <c r="H25" s="42"/>
      <c r="I25" s="42"/>
    </row>
    <row r="27" spans="4:9" ht="36">
      <c r="D27" s="50" t="s">
        <v>4</v>
      </c>
      <c r="E27" s="50"/>
      <c r="F27" s="51"/>
      <c r="G27" s="50" t="s">
        <v>5</v>
      </c>
      <c r="H27" s="52"/>
      <c r="I27" s="52"/>
    </row>
    <row r="28" spans="4:9" ht="22.8" customHeight="1">
      <c r="D28" s="73">
        <f>((I91*100)/H91)/100</f>
        <v>0.80676054819989285</v>
      </c>
      <c r="E28" s="73"/>
      <c r="F28" s="74"/>
      <c r="G28" s="75">
        <v>0.19320000000000001</v>
      </c>
      <c r="H28" s="76"/>
      <c r="I28" s="76"/>
    </row>
    <row r="49" spans="2:10" ht="14.4">
      <c r="B49" s="42"/>
      <c r="C49" s="42"/>
      <c r="D49" s="42"/>
      <c r="E49" s="42"/>
      <c r="F49" s="42"/>
      <c r="G49" s="42"/>
      <c r="H49" s="42"/>
      <c r="I49" s="42"/>
    </row>
    <row r="50" spans="2:10" ht="14.4">
      <c r="B50" s="42"/>
      <c r="C50" s="42"/>
      <c r="D50" s="42"/>
      <c r="E50" s="42"/>
      <c r="F50" s="42"/>
      <c r="G50" s="42"/>
      <c r="H50" s="42"/>
      <c r="I50" s="42"/>
    </row>
    <row r="51" spans="2:10" ht="14.4">
      <c r="B51" s="42"/>
      <c r="C51" s="42"/>
      <c r="D51" s="42"/>
      <c r="E51" s="42"/>
      <c r="F51" s="42"/>
      <c r="G51" s="42"/>
      <c r="H51" s="42"/>
      <c r="I51" s="42"/>
    </row>
    <row r="52" spans="2:10" ht="14.4">
      <c r="B52" s="42"/>
      <c r="C52" s="42"/>
      <c r="D52" s="42"/>
      <c r="E52" s="42"/>
      <c r="F52" s="42"/>
      <c r="G52" s="42"/>
      <c r="H52" s="42"/>
      <c r="I52" s="42"/>
    </row>
    <row r="53" spans="2:10" ht="14.4">
      <c r="B53" s="42"/>
      <c r="C53" s="42"/>
      <c r="D53" s="42"/>
      <c r="E53" s="42"/>
      <c r="F53" s="42"/>
      <c r="G53" s="42"/>
      <c r="H53" s="42"/>
      <c r="I53" s="42"/>
    </row>
    <row r="54" spans="2:10" ht="14.4">
      <c r="B54" s="42"/>
      <c r="C54" s="42"/>
      <c r="D54" s="42"/>
      <c r="E54" s="42"/>
      <c r="F54" s="42"/>
      <c r="G54" s="42"/>
      <c r="H54" s="42"/>
      <c r="I54" s="42"/>
    </row>
    <row r="55" spans="2:10" ht="14.4">
      <c r="B55" s="42"/>
      <c r="C55" s="42"/>
      <c r="D55" s="42"/>
      <c r="E55" s="42"/>
      <c r="F55" s="42"/>
      <c r="G55" s="42"/>
      <c r="H55" s="42"/>
      <c r="I55" s="42"/>
    </row>
    <row r="56" spans="2:10" ht="14.4">
      <c r="B56" s="42"/>
      <c r="C56" s="42"/>
      <c r="D56" s="42"/>
      <c r="E56" s="42"/>
      <c r="F56" s="42"/>
      <c r="G56" s="42"/>
      <c r="H56" s="42"/>
      <c r="I56" s="42"/>
    </row>
    <row r="57" spans="2:10" ht="41.4">
      <c r="B57" s="42"/>
      <c r="C57" s="41" t="s">
        <v>6</v>
      </c>
      <c r="D57" s="37" t="s">
        <v>126</v>
      </c>
      <c r="E57" s="38" t="s">
        <v>8</v>
      </c>
      <c r="F57" s="39" t="s">
        <v>127</v>
      </c>
      <c r="G57" s="40" t="s">
        <v>128</v>
      </c>
      <c r="H57" s="41" t="s">
        <v>10</v>
      </c>
      <c r="I57" s="41" t="s">
        <v>11</v>
      </c>
      <c r="J57" s="41" t="s">
        <v>4</v>
      </c>
    </row>
    <row r="58" spans="2:10" ht="14.4">
      <c r="B58" s="42"/>
      <c r="C58" s="31" t="s">
        <v>36</v>
      </c>
      <c r="D58" s="32" t="s">
        <v>76</v>
      </c>
      <c r="E58" s="32"/>
      <c r="F58" s="32"/>
      <c r="G58" s="32"/>
      <c r="H58" s="33">
        <v>10000</v>
      </c>
      <c r="I58" s="33">
        <v>10000</v>
      </c>
      <c r="J58" s="34">
        <f>(Tabla3[[#This Row],[Importe proyecto ejecutado]]*100)/Tabla3[[#This Row],[Importe proyecto concedido]]/100</f>
        <v>1</v>
      </c>
    </row>
    <row r="59" spans="2:10" ht="14.4">
      <c r="B59" s="42"/>
      <c r="C59" s="35" t="s">
        <v>34</v>
      </c>
      <c r="D59" s="32" t="s">
        <v>77</v>
      </c>
      <c r="E59" s="32"/>
      <c r="F59" s="32"/>
      <c r="G59" s="32"/>
      <c r="H59" s="33">
        <v>10000</v>
      </c>
      <c r="I59" s="33">
        <v>10000</v>
      </c>
      <c r="J59" s="34">
        <f>(Tabla3[[#This Row],[Importe proyecto ejecutado]]*100)/Tabla3[[#This Row],[Importe proyecto concedido]]/100</f>
        <v>1</v>
      </c>
    </row>
    <row r="60" spans="2:10" ht="27.6">
      <c r="B60" s="42"/>
      <c r="C60" s="31" t="s">
        <v>22</v>
      </c>
      <c r="D60" s="32" t="s">
        <v>78</v>
      </c>
      <c r="E60" s="32"/>
      <c r="F60" s="32"/>
      <c r="G60" s="32"/>
      <c r="H60" s="33">
        <v>9680</v>
      </c>
      <c r="I60" s="33">
        <v>9680</v>
      </c>
      <c r="J60" s="34">
        <f>(Tabla3[[#This Row],[Importe proyecto ejecutado]]*100)/Tabla3[[#This Row],[Importe proyecto concedido]]/100</f>
        <v>1</v>
      </c>
    </row>
    <row r="61" spans="2:10" ht="27.6">
      <c r="B61" s="42"/>
      <c r="C61" s="31" t="s">
        <v>64</v>
      </c>
      <c r="D61" s="32" t="s">
        <v>79</v>
      </c>
      <c r="E61" s="32"/>
      <c r="F61" s="32"/>
      <c r="G61" s="32"/>
      <c r="H61" s="33">
        <v>10000</v>
      </c>
      <c r="I61" s="33">
        <v>9065.5</v>
      </c>
      <c r="J61" s="34">
        <f>(Tabla3[[#This Row],[Importe proyecto ejecutado]]*100)/Tabla3[[#This Row],[Importe proyecto concedido]]/100</f>
        <v>0.90654999999999997</v>
      </c>
    </row>
    <row r="62" spans="2:10" ht="27.6">
      <c r="B62" s="42"/>
      <c r="C62" s="31" t="s">
        <v>80</v>
      </c>
      <c r="D62" s="32" t="s">
        <v>81</v>
      </c>
      <c r="E62" s="32"/>
      <c r="F62" s="32"/>
      <c r="G62" s="32"/>
      <c r="H62" s="33">
        <v>9000</v>
      </c>
      <c r="I62" s="33">
        <v>9000</v>
      </c>
      <c r="J62" s="34">
        <f>(Tabla3[[#This Row],[Importe proyecto ejecutado]]*100)/Tabla3[[#This Row],[Importe proyecto concedido]]/100</f>
        <v>1</v>
      </c>
    </row>
    <row r="63" spans="2:10" ht="27.6">
      <c r="B63" s="42"/>
      <c r="C63" s="31" t="s">
        <v>82</v>
      </c>
      <c r="D63" s="32" t="s">
        <v>83</v>
      </c>
      <c r="E63" s="32"/>
      <c r="F63" s="32"/>
      <c r="G63" s="32"/>
      <c r="H63" s="33">
        <v>8349</v>
      </c>
      <c r="I63" s="33">
        <v>8349</v>
      </c>
      <c r="J63" s="34">
        <f>(Tabla3[[#This Row],[Importe proyecto ejecutado]]*100)/Tabla3[[#This Row],[Importe proyecto concedido]]/100</f>
        <v>1</v>
      </c>
    </row>
    <row r="64" spans="2:10" ht="27.6">
      <c r="B64" s="42"/>
      <c r="C64" s="31" t="s">
        <v>84</v>
      </c>
      <c r="D64" s="32" t="s">
        <v>85</v>
      </c>
      <c r="E64" s="32"/>
      <c r="F64" s="32"/>
      <c r="G64" s="32"/>
      <c r="H64" s="33">
        <v>7295</v>
      </c>
      <c r="I64" s="33">
        <v>7295</v>
      </c>
      <c r="J64" s="34">
        <f>(Tabla3[[#This Row],[Importe proyecto ejecutado]]*100)/Tabla3[[#This Row],[Importe proyecto concedido]]/100</f>
        <v>1</v>
      </c>
    </row>
    <row r="65" spans="2:10" ht="27.6">
      <c r="B65" s="42"/>
      <c r="C65" s="31" t="s">
        <v>86</v>
      </c>
      <c r="D65" s="32" t="s">
        <v>85</v>
      </c>
      <c r="E65" s="32"/>
      <c r="F65" s="32"/>
      <c r="G65" s="32"/>
      <c r="H65" s="33">
        <v>9210</v>
      </c>
      <c r="I65" s="33">
        <v>7260</v>
      </c>
      <c r="J65" s="34">
        <f>(Tabla3[[#This Row],[Importe proyecto ejecutado]]*100)/Tabla3[[#This Row],[Importe proyecto concedido]]/100</f>
        <v>0.78827361563517906</v>
      </c>
    </row>
    <row r="66" spans="2:10" ht="27.6">
      <c r="B66" s="42"/>
      <c r="C66" s="31" t="s">
        <v>87</v>
      </c>
      <c r="D66" s="32" t="s">
        <v>88</v>
      </c>
      <c r="E66" s="32"/>
      <c r="F66" s="32"/>
      <c r="G66" s="32"/>
      <c r="H66" s="33">
        <v>7179</v>
      </c>
      <c r="I66" s="33">
        <v>7179</v>
      </c>
      <c r="J66" s="34">
        <f>(Tabla3[[#This Row],[Importe proyecto ejecutado]]*100)/Tabla3[[#This Row],[Importe proyecto concedido]]/100</f>
        <v>1</v>
      </c>
    </row>
    <row r="67" spans="2:10" ht="27.6">
      <c r="B67" s="42"/>
      <c r="C67" s="36" t="s">
        <v>28</v>
      </c>
      <c r="D67" s="32" t="s">
        <v>89</v>
      </c>
      <c r="E67" s="32"/>
      <c r="F67" s="32"/>
      <c r="G67" s="32"/>
      <c r="H67" s="33">
        <v>6897</v>
      </c>
      <c r="I67" s="33">
        <v>6897</v>
      </c>
      <c r="J67" s="34">
        <f>(Tabla3[[#This Row],[Importe proyecto ejecutado]]*100)/Tabla3[[#This Row],[Importe proyecto concedido]]/100</f>
        <v>1</v>
      </c>
    </row>
    <row r="68" spans="2:10" ht="27.6">
      <c r="B68" s="42"/>
      <c r="C68" s="31" t="s">
        <v>90</v>
      </c>
      <c r="D68" s="32" t="s">
        <v>91</v>
      </c>
      <c r="E68" s="32"/>
      <c r="F68" s="32"/>
      <c r="G68" s="32"/>
      <c r="H68" s="33">
        <v>10000</v>
      </c>
      <c r="I68" s="33">
        <v>6432.31</v>
      </c>
      <c r="J68" s="34">
        <f>(Tabla3[[#This Row],[Importe proyecto ejecutado]]*100)/Tabla3[[#This Row],[Importe proyecto concedido]]/100</f>
        <v>0.643231</v>
      </c>
    </row>
    <row r="69" spans="2:10" ht="27.6">
      <c r="B69" s="42"/>
      <c r="C69" s="31" t="s">
        <v>38</v>
      </c>
      <c r="D69" s="32" t="s">
        <v>92</v>
      </c>
      <c r="E69" s="32"/>
      <c r="F69" s="32"/>
      <c r="G69" s="32"/>
      <c r="H69" s="33">
        <v>6400</v>
      </c>
      <c r="I69" s="33">
        <v>6400</v>
      </c>
      <c r="J69" s="34">
        <f>(Tabla3[[#This Row],[Importe proyecto ejecutado]]*100)/Tabla3[[#This Row],[Importe proyecto concedido]]/100</f>
        <v>1</v>
      </c>
    </row>
    <row r="70" spans="2:10" ht="27.6">
      <c r="B70" s="42"/>
      <c r="C70" s="31" t="s">
        <v>93</v>
      </c>
      <c r="D70" s="32" t="s">
        <v>94</v>
      </c>
      <c r="E70" s="32"/>
      <c r="F70" s="32"/>
      <c r="G70" s="32"/>
      <c r="H70" s="33">
        <v>8000</v>
      </c>
      <c r="I70" s="33">
        <v>6304.1</v>
      </c>
      <c r="J70" s="34">
        <f>(Tabla3[[#This Row],[Importe proyecto ejecutado]]*100)/Tabla3[[#This Row],[Importe proyecto concedido]]/100</f>
        <v>0.7880125</v>
      </c>
    </row>
    <row r="71" spans="2:10" ht="14.4">
      <c r="B71" s="42"/>
      <c r="C71" s="31" t="s">
        <v>95</v>
      </c>
      <c r="D71" s="32" t="s">
        <v>96</v>
      </c>
      <c r="E71" s="32"/>
      <c r="F71" s="32"/>
      <c r="G71" s="32"/>
      <c r="H71" s="33">
        <v>6300</v>
      </c>
      <c r="I71" s="33">
        <v>6300</v>
      </c>
      <c r="J71" s="34">
        <f>(Tabla3[[#This Row],[Importe proyecto ejecutado]]*100)/Tabla3[[#This Row],[Importe proyecto concedido]]/100</f>
        <v>1</v>
      </c>
    </row>
    <row r="72" spans="2:10" ht="27.6">
      <c r="B72" s="42"/>
      <c r="C72" s="31" t="s">
        <v>97</v>
      </c>
      <c r="D72" s="32" t="s">
        <v>98</v>
      </c>
      <c r="E72" s="32"/>
      <c r="F72" s="32"/>
      <c r="G72" s="32"/>
      <c r="H72" s="33">
        <v>6261</v>
      </c>
      <c r="I72" s="33">
        <v>6261</v>
      </c>
      <c r="J72" s="34">
        <f>(Tabla3[[#This Row],[Importe proyecto ejecutado]]*100)/Tabla3[[#This Row],[Importe proyecto concedido]]/100</f>
        <v>1</v>
      </c>
    </row>
    <row r="73" spans="2:10" ht="27.6">
      <c r="B73" s="42"/>
      <c r="C73" s="31" t="s">
        <v>99</v>
      </c>
      <c r="D73" s="32" t="s">
        <v>85</v>
      </c>
      <c r="E73" s="32"/>
      <c r="F73" s="32"/>
      <c r="G73" s="32"/>
      <c r="H73" s="33">
        <v>5445</v>
      </c>
      <c r="I73" s="33">
        <v>5445</v>
      </c>
      <c r="J73" s="34">
        <f>(Tabla3[[#This Row],[Importe proyecto ejecutado]]*100)/Tabla3[[#This Row],[Importe proyecto concedido]]/100</f>
        <v>1</v>
      </c>
    </row>
    <row r="74" spans="2:10" ht="27.6">
      <c r="B74" s="42"/>
      <c r="C74" s="31" t="s">
        <v>100</v>
      </c>
      <c r="D74" s="32" t="s">
        <v>85</v>
      </c>
      <c r="E74" s="32"/>
      <c r="F74" s="32"/>
      <c r="G74" s="32"/>
      <c r="H74" s="33">
        <v>7295</v>
      </c>
      <c r="I74" s="33">
        <v>5445</v>
      </c>
      <c r="J74" s="34">
        <f>(Tabla3[[#This Row],[Importe proyecto ejecutado]]*100)/Tabla3[[#This Row],[Importe proyecto concedido]]/100</f>
        <v>0.74640164496230299</v>
      </c>
    </row>
    <row r="75" spans="2:10" ht="27.6">
      <c r="B75" s="42"/>
      <c r="C75" s="31" t="s">
        <v>101</v>
      </c>
      <c r="D75" s="32" t="s">
        <v>102</v>
      </c>
      <c r="E75" s="32"/>
      <c r="F75" s="32"/>
      <c r="G75" s="32"/>
      <c r="H75" s="33">
        <v>5190</v>
      </c>
      <c r="I75" s="33">
        <v>5190</v>
      </c>
      <c r="J75" s="34">
        <f>(Tabla3[[#This Row],[Importe proyecto ejecutado]]*100)/Tabla3[[#This Row],[Importe proyecto concedido]]/100</f>
        <v>1</v>
      </c>
    </row>
    <row r="76" spans="2:10" ht="27.6">
      <c r="B76" s="42"/>
      <c r="C76" s="31" t="s">
        <v>103</v>
      </c>
      <c r="D76" s="32" t="s">
        <v>104</v>
      </c>
      <c r="E76" s="32"/>
      <c r="F76" s="32"/>
      <c r="G76" s="32"/>
      <c r="H76" s="33">
        <v>5160</v>
      </c>
      <c r="I76" s="33">
        <v>5160</v>
      </c>
      <c r="J76" s="34">
        <f>(Tabla3[[#This Row],[Importe proyecto ejecutado]]*100)/Tabla3[[#This Row],[Importe proyecto concedido]]/100</f>
        <v>1</v>
      </c>
    </row>
    <row r="77" spans="2:10" ht="27.6">
      <c r="B77" s="42"/>
      <c r="C77" s="31" t="s">
        <v>105</v>
      </c>
      <c r="D77" s="32" t="s">
        <v>106</v>
      </c>
      <c r="E77" s="32"/>
      <c r="F77" s="32"/>
      <c r="G77" s="32"/>
      <c r="H77" s="33">
        <v>5000</v>
      </c>
      <c r="I77" s="33">
        <v>5000</v>
      </c>
      <c r="J77" s="34">
        <f>(Tabla3[[#This Row],[Importe proyecto ejecutado]]*100)/Tabla3[[#This Row],[Importe proyecto concedido]]/100</f>
        <v>1</v>
      </c>
    </row>
    <row r="78" spans="2:10" ht="41.4">
      <c r="B78" s="42"/>
      <c r="C78" s="31" t="s">
        <v>50</v>
      </c>
      <c r="D78" s="32" t="s">
        <v>107</v>
      </c>
      <c r="E78" s="32"/>
      <c r="F78" s="32"/>
      <c r="G78" s="32"/>
      <c r="H78" s="33">
        <v>5000</v>
      </c>
      <c r="I78" s="33">
        <v>5000</v>
      </c>
      <c r="J78" s="34">
        <f>(Tabla3[[#This Row],[Importe proyecto ejecutado]]*100)/Tabla3[[#This Row],[Importe proyecto concedido]]/100</f>
        <v>1</v>
      </c>
    </row>
    <row r="79" spans="2:10" ht="27.6">
      <c r="B79" s="42"/>
      <c r="C79" s="31" t="s">
        <v>108</v>
      </c>
      <c r="D79" s="32" t="s">
        <v>109</v>
      </c>
      <c r="E79" s="32"/>
      <c r="F79" s="32"/>
      <c r="G79" s="32"/>
      <c r="H79" s="33">
        <v>7000</v>
      </c>
      <c r="I79" s="33">
        <v>4969.88</v>
      </c>
      <c r="J79" s="34">
        <f>(Tabla3[[#This Row],[Importe proyecto ejecutado]]*100)/Tabla3[[#This Row],[Importe proyecto concedido]]/100</f>
        <v>0.70998285714285714</v>
      </c>
    </row>
    <row r="80" spans="2:10" ht="41.4">
      <c r="B80" s="42"/>
      <c r="C80" s="31" t="s">
        <v>52</v>
      </c>
      <c r="D80" s="32" t="s">
        <v>110</v>
      </c>
      <c r="E80" s="32"/>
      <c r="F80" s="32"/>
      <c r="G80" s="32"/>
      <c r="H80" s="33">
        <v>4961</v>
      </c>
      <c r="I80" s="33">
        <v>4961</v>
      </c>
      <c r="J80" s="34">
        <f>(Tabla3[[#This Row],[Importe proyecto ejecutado]]*100)/Tabla3[[#This Row],[Importe proyecto concedido]]/100</f>
        <v>1</v>
      </c>
    </row>
    <row r="81" spans="2:10" ht="27.6">
      <c r="B81" s="42"/>
      <c r="C81" s="31" t="s">
        <v>32</v>
      </c>
      <c r="D81" s="32" t="s">
        <v>111</v>
      </c>
      <c r="E81" s="32"/>
      <c r="F81" s="32"/>
      <c r="G81" s="32"/>
      <c r="H81" s="33">
        <v>4500</v>
      </c>
      <c r="I81" s="33">
        <v>4500</v>
      </c>
      <c r="J81" s="34">
        <f>(Tabla3[[#This Row],[Importe proyecto ejecutado]]*100)/Tabla3[[#This Row],[Importe proyecto concedido]]/100</f>
        <v>1</v>
      </c>
    </row>
    <row r="82" spans="2:10" ht="27.6">
      <c r="B82" s="42"/>
      <c r="C82" s="31" t="s">
        <v>112</v>
      </c>
      <c r="D82" s="32" t="s">
        <v>113</v>
      </c>
      <c r="E82" s="32"/>
      <c r="F82" s="32"/>
      <c r="G82" s="32"/>
      <c r="H82" s="33">
        <v>10000</v>
      </c>
      <c r="I82" s="33">
        <v>3998.76</v>
      </c>
      <c r="J82" s="34">
        <f>(Tabla3[[#This Row],[Importe proyecto ejecutado]]*100)/Tabla3[[#This Row],[Importe proyecto concedido]]/100</f>
        <v>0.39987600000000001</v>
      </c>
    </row>
    <row r="83" spans="2:10" ht="27.6">
      <c r="B83" s="42"/>
      <c r="C83" s="31" t="s">
        <v>44</v>
      </c>
      <c r="D83" s="32" t="s">
        <v>114</v>
      </c>
      <c r="E83" s="32"/>
      <c r="F83" s="32"/>
      <c r="G83" s="32"/>
      <c r="H83" s="33">
        <v>3300</v>
      </c>
      <c r="I83" s="33">
        <v>3300</v>
      </c>
      <c r="J83" s="34">
        <f>(Tabla3[[#This Row],[Importe proyecto ejecutado]]*100)/Tabla3[[#This Row],[Importe proyecto concedido]]/100</f>
        <v>1</v>
      </c>
    </row>
    <row r="84" spans="2:10" ht="27.6">
      <c r="B84" s="42"/>
      <c r="C84" s="31" t="s">
        <v>115</v>
      </c>
      <c r="D84" s="32" t="s">
        <v>116</v>
      </c>
      <c r="E84" s="32"/>
      <c r="F84" s="32"/>
      <c r="G84" s="32"/>
      <c r="H84" s="33">
        <v>3002.25</v>
      </c>
      <c r="I84" s="33">
        <v>3002.25</v>
      </c>
      <c r="J84" s="34">
        <f>(Tabla3[[#This Row],[Importe proyecto ejecutado]]*100)/Tabla3[[#This Row],[Importe proyecto concedido]]/100</f>
        <v>1</v>
      </c>
    </row>
    <row r="85" spans="2:10" ht="41.4">
      <c r="B85" s="42"/>
      <c r="C85" s="31" t="s">
        <v>20</v>
      </c>
      <c r="D85" s="32" t="s">
        <v>117</v>
      </c>
      <c r="E85" s="32"/>
      <c r="F85" s="32"/>
      <c r="G85" s="32"/>
      <c r="H85" s="33">
        <v>3000</v>
      </c>
      <c r="I85" s="33">
        <v>3000</v>
      </c>
      <c r="J85" s="34">
        <f>(Tabla3[[#This Row],[Importe proyecto ejecutado]]*100)/Tabla3[[#This Row],[Importe proyecto concedido]]/100</f>
        <v>1</v>
      </c>
    </row>
    <row r="86" spans="2:10" ht="27.6">
      <c r="B86" s="42"/>
      <c r="C86" s="31" t="s">
        <v>72</v>
      </c>
      <c r="D86" s="32" t="s">
        <v>118</v>
      </c>
      <c r="E86" s="32"/>
      <c r="F86" s="32"/>
      <c r="G86" s="32"/>
      <c r="H86" s="33">
        <v>3000</v>
      </c>
      <c r="I86" s="33">
        <v>3000</v>
      </c>
      <c r="J86" s="34">
        <f>(Tabla3[[#This Row],[Importe proyecto ejecutado]]*100)/Tabla3[[#This Row],[Importe proyecto concedido]]/100</f>
        <v>1</v>
      </c>
    </row>
    <row r="87" spans="2:10" ht="41.4">
      <c r="B87" s="42"/>
      <c r="C87" s="31" t="s">
        <v>119</v>
      </c>
      <c r="D87" s="32" t="s">
        <v>120</v>
      </c>
      <c r="E87" s="32"/>
      <c r="F87" s="32"/>
      <c r="G87" s="32"/>
      <c r="H87" s="33">
        <v>1250</v>
      </c>
      <c r="I87" s="33">
        <v>1250</v>
      </c>
      <c r="J87" s="34">
        <f>(Tabla3[[#This Row],[Importe proyecto ejecutado]]*100)/Tabla3[[#This Row],[Importe proyecto concedido]]/100</f>
        <v>1</v>
      </c>
    </row>
    <row r="88" spans="2:10" ht="41.4">
      <c r="B88" s="42"/>
      <c r="C88" s="36" t="s">
        <v>121</v>
      </c>
      <c r="D88" s="32" t="s">
        <v>122</v>
      </c>
      <c r="E88" s="32"/>
      <c r="F88" s="32"/>
      <c r="G88" s="32"/>
      <c r="H88" s="33">
        <v>5000</v>
      </c>
      <c r="I88" s="33">
        <v>0</v>
      </c>
      <c r="J88" s="34">
        <f>(Tabla3[[#This Row],[Importe proyecto ejecutado]]*100)/Tabla3[[#This Row],[Importe proyecto concedido]]/100</f>
        <v>0</v>
      </c>
    </row>
    <row r="89" spans="2:10" ht="27.6">
      <c r="B89" s="42"/>
      <c r="C89" s="36" t="s">
        <v>66</v>
      </c>
      <c r="D89" s="32" t="s">
        <v>123</v>
      </c>
      <c r="E89" s="32"/>
      <c r="F89" s="32"/>
      <c r="G89" s="32"/>
      <c r="H89" s="33">
        <v>10000</v>
      </c>
      <c r="I89" s="33">
        <v>0</v>
      </c>
      <c r="J89" s="34">
        <f>(Tabla3[[#This Row],[Importe proyecto ejecutado]]*100)/Tabla3[[#This Row],[Importe proyecto concedido]]/100</f>
        <v>0</v>
      </c>
    </row>
    <row r="90" spans="2:10" ht="27.6">
      <c r="C90" s="19" t="s">
        <v>124</v>
      </c>
      <c r="D90" s="77" t="s">
        <v>125</v>
      </c>
      <c r="E90" s="77"/>
      <c r="F90" s="77"/>
      <c r="G90" s="77"/>
      <c r="H90" s="78">
        <v>10000</v>
      </c>
      <c r="I90" s="78"/>
      <c r="J90" s="79">
        <f>(Tabla3[[#This Row],[Importe proyecto ejecutado]]*100)/Tabla3[[#This Row],[Importe proyecto concedido]]/100</f>
        <v>0</v>
      </c>
    </row>
    <row r="91" spans="2:10" s="80" customFormat="1">
      <c r="C91" s="81"/>
      <c r="D91" s="82"/>
      <c r="E91" s="83"/>
      <c r="F91" s="85" t="s">
        <v>74</v>
      </c>
      <c r="G91" s="85"/>
      <c r="H91" s="86">
        <f>SUM(H58:H90)</f>
        <v>222674.25</v>
      </c>
      <c r="I91" s="86">
        <f>SUM(I58:I90)</f>
        <v>179644.80000000002</v>
      </c>
      <c r="J91" s="84"/>
    </row>
  </sheetData>
  <printOptions horizontalCentered="1" verticalCentered="1"/>
  <pageMargins left="0.70866141732283472" right="0.70866141732283472" top="1.5354330708661419" bottom="0.74803149606299213" header="0.31496062992125984" footer="0.31496062992125984"/>
  <pageSetup paperSize="9" orientation="landscape" r:id="rId1"/>
  <headerFooter>
    <oddHeader>&amp;L&amp;G&amp;R&amp;"-,Negrita"&amp;10&amp;K03+024
TRANSPARENCIA, BOP E IMPRENTA</oddHeader>
    <oddFooter>&amp;R&amp;K03+009Página &amp;P de &amp;N</oddFoot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6"/>
  <sheetViews>
    <sheetView showGridLines="0" zoomScaleNormal="100" workbookViewId="0">
      <selection activeCell="B3" sqref="B3"/>
    </sheetView>
  </sheetViews>
  <sheetFormatPr baseColWidth="10" defaultRowHeight="13.8"/>
  <cols>
    <col min="1" max="2" width="18.796875" customWidth="1"/>
    <col min="3" max="3" width="14.8984375" bestFit="1" customWidth="1"/>
    <col min="4" max="5" width="14.8984375" customWidth="1"/>
    <col min="7" max="7" width="12.19921875" customWidth="1"/>
    <col min="8" max="8" width="12.3984375" customWidth="1"/>
  </cols>
  <sheetData>
    <row r="1" spans="2:10" ht="14.4">
      <c r="G1" s="42"/>
      <c r="H1" s="42"/>
      <c r="I1" s="42"/>
      <c r="J1" s="42"/>
    </row>
    <row r="2" spans="2:10" ht="14.4">
      <c r="B2" s="42"/>
      <c r="C2" s="42"/>
      <c r="D2" s="42"/>
      <c r="E2" s="42" t="s">
        <v>179</v>
      </c>
      <c r="F2" s="42"/>
      <c r="G2" s="42"/>
      <c r="H2" s="42"/>
      <c r="I2" s="42"/>
      <c r="J2" s="42"/>
    </row>
    <row r="3" spans="2:10" ht="14.4">
      <c r="B3" s="42" t="s">
        <v>181</v>
      </c>
      <c r="E3" s="42" t="s">
        <v>180</v>
      </c>
      <c r="F3" s="42"/>
      <c r="G3" s="42"/>
      <c r="H3" s="42"/>
    </row>
    <row r="4" spans="2:10" ht="14.4">
      <c r="E4" s="42"/>
      <c r="F4" s="42"/>
      <c r="G4" s="42"/>
      <c r="H4" s="42"/>
    </row>
    <row r="5" spans="2:10" ht="23.4" customHeight="1">
      <c r="B5" s="43" t="s">
        <v>0</v>
      </c>
      <c r="C5" s="43"/>
      <c r="D5" s="43"/>
      <c r="E5" s="43"/>
      <c r="F5" s="43"/>
      <c r="G5" s="43"/>
      <c r="H5" s="43"/>
    </row>
    <row r="6" spans="2:10" ht="22.2" customHeight="1">
      <c r="B6" s="44" t="s">
        <v>1</v>
      </c>
      <c r="C6" s="44"/>
      <c r="D6" s="44"/>
      <c r="E6" s="44"/>
      <c r="F6" s="44"/>
      <c r="G6" s="44"/>
      <c r="H6" s="44"/>
    </row>
    <row r="8" spans="2:10" ht="34.200000000000003" customHeight="1">
      <c r="C8" s="3"/>
      <c r="D8" s="45" t="s">
        <v>2</v>
      </c>
      <c r="E8" s="87" t="s">
        <v>3</v>
      </c>
    </row>
    <row r="9" spans="2:10" ht="22.2" customHeight="1">
      <c r="D9" s="88">
        <f>COUNT(Tabla15[Importe proyecto concedido])</f>
        <v>31</v>
      </c>
      <c r="E9" s="89">
        <f>COUNT(G55:G79)</f>
        <v>25</v>
      </c>
    </row>
    <row r="26" spans="3:9" ht="14.4">
      <c r="D26" s="42"/>
      <c r="E26" s="42"/>
      <c r="F26" s="42"/>
      <c r="G26" s="42"/>
      <c r="H26" s="42"/>
      <c r="I26" s="42"/>
    </row>
    <row r="27" spans="3:9" ht="14.4">
      <c r="D27" s="42"/>
      <c r="E27" s="42"/>
      <c r="F27" s="42"/>
      <c r="G27" s="42"/>
      <c r="H27" s="42"/>
      <c r="I27" s="42"/>
    </row>
    <row r="29" spans="3:9" ht="46.8" customHeight="1">
      <c r="C29" s="50" t="s">
        <v>4</v>
      </c>
      <c r="D29" s="51"/>
      <c r="E29" s="50" t="s">
        <v>5</v>
      </c>
      <c r="F29" s="52"/>
      <c r="G29" s="4"/>
      <c r="H29" s="5"/>
    </row>
    <row r="30" spans="3:9" ht="24" customHeight="1">
      <c r="C30" s="90">
        <f>(Tabla15[[#Totals],[Importe proyecto ejecutado]]*100)/Tabla15[[#Totals],[Importe proyecto concedido]]/100</f>
        <v>0.79092432642403088</v>
      </c>
      <c r="D30" s="91"/>
      <c r="E30" s="92">
        <v>0.20910000000000001</v>
      </c>
      <c r="F30" s="93"/>
      <c r="G30" s="4"/>
      <c r="H30" s="6"/>
    </row>
    <row r="31" spans="3:9" ht="24" customHeight="1">
      <c r="C31" s="26"/>
      <c r="D31" s="26"/>
      <c r="E31" s="27"/>
      <c r="F31" s="27"/>
      <c r="G31" s="4"/>
      <c r="H31" s="6"/>
    </row>
    <row r="50" spans="2:9" ht="14.4">
      <c r="B50" s="42"/>
      <c r="C50" s="42"/>
      <c r="D50" s="42"/>
      <c r="E50" s="42"/>
      <c r="F50" s="42"/>
      <c r="G50" s="42"/>
      <c r="H50" s="42"/>
      <c r="I50" s="42"/>
    </row>
    <row r="51" spans="2:9" ht="14.4">
      <c r="B51" s="42"/>
      <c r="C51" s="42"/>
      <c r="D51" s="42"/>
      <c r="E51" s="42"/>
      <c r="F51" s="42"/>
      <c r="G51" s="42"/>
      <c r="H51" s="42"/>
      <c r="I51" s="42"/>
    </row>
    <row r="52" spans="2:9" ht="14.4">
      <c r="B52" s="42"/>
      <c r="C52" s="42"/>
      <c r="D52" s="42"/>
      <c r="E52" s="42"/>
      <c r="F52" s="42"/>
      <c r="G52" s="42"/>
      <c r="H52" s="42"/>
      <c r="I52" s="42"/>
    </row>
    <row r="53" spans="2:9" ht="14.4">
      <c r="B53" s="42"/>
      <c r="C53" s="42"/>
      <c r="D53" s="42"/>
      <c r="E53" s="42"/>
      <c r="F53" s="42"/>
      <c r="G53" s="42"/>
      <c r="H53" s="42"/>
      <c r="I53" s="42"/>
    </row>
    <row r="54" spans="2:9" ht="41.4">
      <c r="B54" s="7" t="s">
        <v>6</v>
      </c>
      <c r="C54" s="8" t="s">
        <v>7</v>
      </c>
      <c r="D54" s="9" t="s">
        <v>8</v>
      </c>
      <c r="E54" s="10" t="s">
        <v>9</v>
      </c>
      <c r="F54" s="11" t="s">
        <v>10</v>
      </c>
      <c r="G54" s="11" t="s">
        <v>11</v>
      </c>
      <c r="H54" s="11" t="s">
        <v>4</v>
      </c>
      <c r="I54" s="42"/>
    </row>
    <row r="55" spans="2:9" ht="27.6">
      <c r="B55" s="12" t="s">
        <v>12</v>
      </c>
      <c r="C55" s="13" t="s">
        <v>13</v>
      </c>
      <c r="D55" s="13"/>
      <c r="E55" s="13"/>
      <c r="F55" s="14">
        <v>10000</v>
      </c>
      <c r="G55" s="14">
        <v>10000</v>
      </c>
      <c r="H55" s="15">
        <f>(Tabla15[[#This Row],[Importe proyecto ejecutado]]*100)/Tabla15[[#This Row],[Importe proyecto concedido]]/100</f>
        <v>1</v>
      </c>
      <c r="I55" s="42"/>
    </row>
    <row r="56" spans="2:9" ht="27.6">
      <c r="B56" s="12" t="s">
        <v>14</v>
      </c>
      <c r="C56" s="13" t="s">
        <v>15</v>
      </c>
      <c r="D56" s="13"/>
      <c r="E56" s="13"/>
      <c r="F56" s="14">
        <v>9800</v>
      </c>
      <c r="G56" s="14">
        <v>9800</v>
      </c>
      <c r="H56" s="15">
        <f>(Tabla15[[#This Row],[Importe proyecto ejecutado]]*100)/Tabla15[[#This Row],[Importe proyecto concedido]]/100</f>
        <v>1</v>
      </c>
      <c r="I56" s="42"/>
    </row>
    <row r="57" spans="2:9" ht="27.6">
      <c r="B57" s="12" t="s">
        <v>16</v>
      </c>
      <c r="C57" s="13" t="s">
        <v>17</v>
      </c>
      <c r="D57" s="13"/>
      <c r="E57" s="13"/>
      <c r="F57" s="14">
        <v>9800</v>
      </c>
      <c r="G57" s="14">
        <v>9800</v>
      </c>
      <c r="H57" s="15">
        <f>(Tabla15[[#This Row],[Importe proyecto ejecutado]]*100)/Tabla15[[#This Row],[Importe proyecto concedido]]/100</f>
        <v>1</v>
      </c>
      <c r="I57" s="42"/>
    </row>
    <row r="58" spans="2:9" ht="27.6">
      <c r="B58" s="12" t="s">
        <v>18</v>
      </c>
      <c r="C58" s="13" t="s">
        <v>19</v>
      </c>
      <c r="D58" s="13"/>
      <c r="E58" s="13"/>
      <c r="F58" s="14">
        <v>9800</v>
      </c>
      <c r="G58" s="14">
        <v>9800</v>
      </c>
      <c r="H58" s="15">
        <f>(Tabla15[[#This Row],[Importe proyecto ejecutado]]*100)/Tabla15[[#This Row],[Importe proyecto concedido]]/100</f>
        <v>1</v>
      </c>
      <c r="I58" s="42"/>
    </row>
    <row r="59" spans="2:9" ht="41.4">
      <c r="B59" s="12" t="s">
        <v>20</v>
      </c>
      <c r="C59" s="13" t="s">
        <v>21</v>
      </c>
      <c r="D59" s="13"/>
      <c r="E59" s="13"/>
      <c r="F59" s="14">
        <v>9570</v>
      </c>
      <c r="G59" s="14">
        <v>9570</v>
      </c>
      <c r="H59" s="15">
        <f>(Tabla15[[#This Row],[Importe proyecto ejecutado]]*100)/Tabla15[[#This Row],[Importe proyecto concedido]]/100</f>
        <v>1</v>
      </c>
      <c r="I59" s="42"/>
    </row>
    <row r="60" spans="2:9" ht="14.4">
      <c r="B60" s="12" t="s">
        <v>22</v>
      </c>
      <c r="C60" s="13" t="s">
        <v>23</v>
      </c>
      <c r="D60" s="13"/>
      <c r="E60" s="13"/>
      <c r="F60" s="14">
        <v>9433.25</v>
      </c>
      <c r="G60" s="14">
        <v>9433.25</v>
      </c>
      <c r="H60" s="15">
        <f>(Tabla15[[#This Row],[Importe proyecto ejecutado]]*100)/Tabla15[[#This Row],[Importe proyecto concedido]]/100</f>
        <v>1</v>
      </c>
      <c r="I60" s="42"/>
    </row>
    <row r="61" spans="2:9" ht="27.6">
      <c r="B61" s="12" t="s">
        <v>24</v>
      </c>
      <c r="C61" s="13" t="s">
        <v>25</v>
      </c>
      <c r="D61" s="13"/>
      <c r="E61" s="13"/>
      <c r="F61" s="14">
        <v>9160</v>
      </c>
      <c r="G61" s="14">
        <v>9160</v>
      </c>
      <c r="H61" s="15">
        <f>(Tabla15[[#This Row],[Importe proyecto ejecutado]]*100)/Tabla15[[#This Row],[Importe proyecto concedido]]/100</f>
        <v>1</v>
      </c>
      <c r="I61" s="42"/>
    </row>
    <row r="62" spans="2:9" ht="14.4">
      <c r="B62" s="16" t="s">
        <v>26</v>
      </c>
      <c r="C62" s="13" t="s">
        <v>27</v>
      </c>
      <c r="D62" s="13"/>
      <c r="E62" s="13"/>
      <c r="F62" s="17">
        <v>8978.2000000000007</v>
      </c>
      <c r="G62" s="14">
        <v>8978.2000000000007</v>
      </c>
      <c r="H62" s="15">
        <f>(Tabla15[[#This Row],[Importe proyecto ejecutado]]*100)/Tabla15[[#This Row],[Importe proyecto concedido]]/100</f>
        <v>1</v>
      </c>
      <c r="I62" s="42"/>
    </row>
    <row r="63" spans="2:9" ht="41.4">
      <c r="B63" s="12" t="s">
        <v>28</v>
      </c>
      <c r="C63" s="13" t="s">
        <v>29</v>
      </c>
      <c r="D63" s="13"/>
      <c r="E63" s="13"/>
      <c r="F63" s="14">
        <v>8405.8700000000008</v>
      </c>
      <c r="G63" s="14">
        <v>8405.8700000000008</v>
      </c>
      <c r="H63" s="15">
        <f>(Tabla15[[#This Row],[Importe proyecto ejecutado]]*100)/Tabla15[[#This Row],[Importe proyecto concedido]]/100</f>
        <v>1</v>
      </c>
      <c r="I63" s="42"/>
    </row>
    <row r="64" spans="2:9" ht="41.4">
      <c r="B64" s="12" t="s">
        <v>30</v>
      </c>
      <c r="C64" s="13" t="s">
        <v>31</v>
      </c>
      <c r="D64" s="13"/>
      <c r="E64" s="13"/>
      <c r="F64" s="14">
        <v>8312.7000000000007</v>
      </c>
      <c r="G64" s="14">
        <v>8312.7000000000007</v>
      </c>
      <c r="H64" s="15">
        <f>(Tabla15[[#This Row],[Importe proyecto ejecutado]]*100)/Tabla15[[#This Row],[Importe proyecto concedido]]/100</f>
        <v>1</v>
      </c>
      <c r="I64" s="42"/>
    </row>
    <row r="65" spans="2:9" ht="27.6">
      <c r="B65" s="12" t="s">
        <v>32</v>
      </c>
      <c r="C65" s="13" t="s">
        <v>33</v>
      </c>
      <c r="D65" s="13"/>
      <c r="E65" s="13"/>
      <c r="F65" s="14">
        <v>8050</v>
      </c>
      <c r="G65" s="14">
        <v>8050</v>
      </c>
      <c r="H65" s="15">
        <f>(Tabla15[[#This Row],[Importe proyecto ejecutado]]*100)/Tabla15[[#This Row],[Importe proyecto concedido]]/100</f>
        <v>1</v>
      </c>
      <c r="I65" s="42"/>
    </row>
    <row r="66" spans="2:9" ht="14.4">
      <c r="B66" s="18" t="s">
        <v>34</v>
      </c>
      <c r="C66" s="13" t="s">
        <v>35</v>
      </c>
      <c r="D66" s="13"/>
      <c r="E66" s="13"/>
      <c r="F66" s="14">
        <v>10000</v>
      </c>
      <c r="G66" s="14">
        <v>8034.84</v>
      </c>
      <c r="H66" s="15">
        <f>(Tabla15[[#This Row],[Importe proyecto ejecutado]]*100)/Tabla15[[#This Row],[Importe proyecto concedido]]/100</f>
        <v>0.80348399999999998</v>
      </c>
      <c r="I66" s="42"/>
    </row>
    <row r="67" spans="2:9" ht="14.4">
      <c r="B67" s="12" t="s">
        <v>36</v>
      </c>
      <c r="C67" s="13" t="s">
        <v>37</v>
      </c>
      <c r="D67" s="13"/>
      <c r="E67" s="13"/>
      <c r="F67" s="14">
        <v>10000</v>
      </c>
      <c r="G67" s="14">
        <v>7536.48</v>
      </c>
      <c r="H67" s="15">
        <f>(Tabla15[[#This Row],[Importe proyecto ejecutado]]*100)/Tabla15[[#This Row],[Importe proyecto concedido]]/100</f>
        <v>0.75364799999999998</v>
      </c>
      <c r="I67" s="42"/>
    </row>
    <row r="68" spans="2:9" ht="27.6">
      <c r="B68" s="12" t="s">
        <v>38</v>
      </c>
      <c r="C68" s="13" t="s">
        <v>39</v>
      </c>
      <c r="D68" s="13"/>
      <c r="E68" s="13"/>
      <c r="F68" s="14">
        <v>7450</v>
      </c>
      <c r="G68" s="14">
        <v>7450</v>
      </c>
      <c r="H68" s="15">
        <f>(Tabla15[[#This Row],[Importe proyecto ejecutado]]*100)/Tabla15[[#This Row],[Importe proyecto concedido]]/100</f>
        <v>1</v>
      </c>
      <c r="I68" s="42"/>
    </row>
    <row r="69" spans="2:9" ht="27.6">
      <c r="B69" s="12" t="s">
        <v>40</v>
      </c>
      <c r="C69" s="13" t="s">
        <v>41</v>
      </c>
      <c r="D69" s="13"/>
      <c r="E69" s="13"/>
      <c r="F69" s="14">
        <v>7350</v>
      </c>
      <c r="G69" s="14">
        <v>7350</v>
      </c>
      <c r="H69" s="15">
        <f>(Tabla15[[#This Row],[Importe proyecto ejecutado]]*100)/Tabla15[[#This Row],[Importe proyecto concedido]]/100</f>
        <v>1</v>
      </c>
      <c r="I69" s="42"/>
    </row>
    <row r="70" spans="2:9" ht="41.4">
      <c r="B70" s="12" t="s">
        <v>42</v>
      </c>
      <c r="C70" s="13" t="s">
        <v>43</v>
      </c>
      <c r="D70" s="13"/>
      <c r="E70" s="13"/>
      <c r="F70" s="14">
        <v>6679.2</v>
      </c>
      <c r="G70" s="14">
        <v>6679.2</v>
      </c>
      <c r="H70" s="15">
        <f>(Tabla15[[#This Row],[Importe proyecto ejecutado]]*100)/Tabla15[[#This Row],[Importe proyecto concedido]]/100</f>
        <v>1</v>
      </c>
      <c r="I70" s="42"/>
    </row>
    <row r="71" spans="2:9" ht="27.6">
      <c r="B71" s="12" t="s">
        <v>44</v>
      </c>
      <c r="C71" s="13" t="s">
        <v>45</v>
      </c>
      <c r="D71" s="13"/>
      <c r="E71" s="13"/>
      <c r="F71" s="14">
        <v>6250</v>
      </c>
      <c r="G71" s="14">
        <v>6250</v>
      </c>
      <c r="H71" s="15">
        <f>(Tabla15[[#This Row],[Importe proyecto ejecutado]]*100)/Tabla15[[#This Row],[Importe proyecto concedido]]/100</f>
        <v>1</v>
      </c>
      <c r="I71" s="42"/>
    </row>
    <row r="72" spans="2:9" ht="69">
      <c r="B72" s="12" t="s">
        <v>46</v>
      </c>
      <c r="C72" s="13" t="s">
        <v>47</v>
      </c>
      <c r="D72" s="13"/>
      <c r="E72" s="13"/>
      <c r="F72" s="14">
        <v>6174.5</v>
      </c>
      <c r="G72" s="14">
        <v>6174.5</v>
      </c>
      <c r="H72" s="15">
        <f>(Tabla15[[#This Row],[Importe proyecto ejecutado]]*100)/Tabla15[[#This Row],[Importe proyecto concedido]]/100</f>
        <v>1</v>
      </c>
      <c r="I72" s="42"/>
    </row>
    <row r="73" spans="2:9" ht="27.6">
      <c r="B73" s="12" t="s">
        <v>48</v>
      </c>
      <c r="C73" s="13" t="s">
        <v>49</v>
      </c>
      <c r="D73" s="13"/>
      <c r="E73" s="13"/>
      <c r="F73" s="14">
        <v>5808</v>
      </c>
      <c r="G73" s="14">
        <v>5808</v>
      </c>
      <c r="H73" s="15">
        <f>(Tabla15[[#This Row],[Importe proyecto ejecutado]]*100)/Tabla15[[#This Row],[Importe proyecto concedido]]/100</f>
        <v>1</v>
      </c>
      <c r="I73" s="42"/>
    </row>
    <row r="74" spans="2:9" ht="41.4">
      <c r="B74" s="12" t="s">
        <v>50</v>
      </c>
      <c r="C74" s="13" t="s">
        <v>51</v>
      </c>
      <c r="D74" s="13"/>
      <c r="E74" s="13"/>
      <c r="F74" s="14">
        <v>5000</v>
      </c>
      <c r="G74" s="14">
        <v>5000</v>
      </c>
      <c r="H74" s="15">
        <f>(Tabla15[[#This Row],[Importe proyecto ejecutado]]*100)/Tabla15[[#This Row],[Importe proyecto concedido]]/100</f>
        <v>1</v>
      </c>
      <c r="I74" s="42"/>
    </row>
    <row r="75" spans="2:9" ht="41.4">
      <c r="B75" s="12" t="s">
        <v>52</v>
      </c>
      <c r="C75" s="13" t="s">
        <v>53</v>
      </c>
      <c r="D75" s="13"/>
      <c r="E75" s="13"/>
      <c r="F75" s="14">
        <v>4840</v>
      </c>
      <c r="G75" s="14">
        <v>4840</v>
      </c>
      <c r="H75" s="15">
        <f>(Tabla15[[#This Row],[Importe proyecto ejecutado]]*100)/Tabla15[[#This Row],[Importe proyecto concedido]]/100</f>
        <v>1</v>
      </c>
      <c r="I75" s="42"/>
    </row>
    <row r="76" spans="2:9" ht="27.6">
      <c r="B76" s="12" t="s">
        <v>54</v>
      </c>
      <c r="C76" s="13" t="s">
        <v>55</v>
      </c>
      <c r="D76" s="13"/>
      <c r="E76" s="13"/>
      <c r="F76" s="14">
        <v>4250</v>
      </c>
      <c r="G76" s="14">
        <v>4250</v>
      </c>
      <c r="H76" s="15">
        <f>(Tabla15[[#This Row],[Importe proyecto ejecutado]]*100)/Tabla15[[#This Row],[Importe proyecto concedido]]/100</f>
        <v>1</v>
      </c>
      <c r="I76" s="42"/>
    </row>
    <row r="77" spans="2:9" ht="27.6">
      <c r="B77" s="12" t="s">
        <v>56</v>
      </c>
      <c r="C77" s="13" t="s">
        <v>57</v>
      </c>
      <c r="D77" s="13"/>
      <c r="E77" s="13"/>
      <c r="F77" s="14">
        <v>4114</v>
      </c>
      <c r="G77" s="14">
        <v>3630</v>
      </c>
      <c r="H77" s="15">
        <f>(Tabla15[[#This Row],[Importe proyecto ejecutado]]*100)/Tabla15[[#This Row],[Importe proyecto concedido]]/100</f>
        <v>0.88235294117647056</v>
      </c>
      <c r="I77" s="42"/>
    </row>
    <row r="78" spans="2:9" ht="27.6">
      <c r="B78" s="12" t="s">
        <v>58</v>
      </c>
      <c r="C78" s="13" t="s">
        <v>59</v>
      </c>
      <c r="D78" s="13"/>
      <c r="E78" s="13"/>
      <c r="F78" s="14">
        <v>2700</v>
      </c>
      <c r="G78" s="14">
        <v>2700</v>
      </c>
      <c r="H78" s="15">
        <f>(Tabla15[[#This Row],[Importe proyecto ejecutado]]*100)/Tabla15[[#This Row],[Importe proyecto concedido]]/100</f>
        <v>1</v>
      </c>
      <c r="I78" s="42"/>
    </row>
    <row r="79" spans="2:9" ht="27.6">
      <c r="B79" s="12" t="s">
        <v>60</v>
      </c>
      <c r="C79" s="13" t="s">
        <v>61</v>
      </c>
      <c r="D79" s="13"/>
      <c r="E79" s="13"/>
      <c r="F79" s="14">
        <v>700</v>
      </c>
      <c r="G79" s="14">
        <v>700</v>
      </c>
      <c r="H79" s="15">
        <f>(Tabla15[[#This Row],[Importe proyecto ejecutado]]*100)/Tabla15[[#This Row],[Importe proyecto concedido]]/100</f>
        <v>1</v>
      </c>
      <c r="I79" s="42"/>
    </row>
    <row r="80" spans="2:9" ht="27.6">
      <c r="B80" s="12" t="s">
        <v>62</v>
      </c>
      <c r="C80" s="13" t="s">
        <v>63</v>
      </c>
      <c r="D80" s="13"/>
      <c r="E80" s="13"/>
      <c r="F80" s="14">
        <v>4000</v>
      </c>
      <c r="G80" s="14">
        <v>0</v>
      </c>
      <c r="H80" s="15">
        <f>(Tabla15[[#This Row],[Importe proyecto ejecutado]]*100)/Tabla15[[#This Row],[Importe proyecto concedido]]/100</f>
        <v>0</v>
      </c>
      <c r="I80" s="42"/>
    </row>
    <row r="81" spans="2:9" ht="27.6">
      <c r="B81" s="12" t="s">
        <v>64</v>
      </c>
      <c r="C81" s="13" t="s">
        <v>65</v>
      </c>
      <c r="D81" s="13"/>
      <c r="E81" s="13"/>
      <c r="F81" s="14">
        <v>9570</v>
      </c>
      <c r="G81" s="14">
        <v>0</v>
      </c>
      <c r="H81" s="15">
        <f>(Tabla15[[#This Row],[Importe proyecto ejecutado]]*100)/Tabla15[[#This Row],[Importe proyecto concedido]]/100</f>
        <v>0</v>
      </c>
      <c r="I81" s="42"/>
    </row>
    <row r="82" spans="2:9" ht="27.6">
      <c r="B82" s="12" t="s">
        <v>66</v>
      </c>
      <c r="C82" s="13" t="s">
        <v>67</v>
      </c>
      <c r="D82" s="13"/>
      <c r="E82" s="13"/>
      <c r="F82" s="14">
        <v>9994.6</v>
      </c>
      <c r="G82" s="14">
        <v>0</v>
      </c>
      <c r="H82" s="15">
        <f>(Tabla15[[#This Row],[Importe proyecto ejecutado]]*100)/Tabla15[[#This Row],[Importe proyecto concedido]]/100</f>
        <v>0</v>
      </c>
      <c r="I82" s="42"/>
    </row>
    <row r="83" spans="2:9" ht="27.6">
      <c r="B83" s="12" t="s">
        <v>68</v>
      </c>
      <c r="C83" s="13" t="s">
        <v>69</v>
      </c>
      <c r="D83" s="13"/>
      <c r="E83" s="13"/>
      <c r="F83" s="14">
        <v>10000</v>
      </c>
      <c r="G83" s="14">
        <v>0</v>
      </c>
      <c r="H83" s="15">
        <f>(Tabla15[[#This Row],[Importe proyecto ejecutado]]*100)/Tabla15[[#This Row],[Importe proyecto concedido]]/100</f>
        <v>0</v>
      </c>
      <c r="I83" s="42"/>
    </row>
    <row r="84" spans="2:9" ht="27.6">
      <c r="B84" s="12" t="s">
        <v>70</v>
      </c>
      <c r="C84" s="13" t="s">
        <v>71</v>
      </c>
      <c r="D84" s="13"/>
      <c r="E84" s="13"/>
      <c r="F84" s="14">
        <v>5000</v>
      </c>
      <c r="G84" s="14">
        <v>0</v>
      </c>
      <c r="H84" s="15">
        <f>(Tabla15[[#This Row],[Importe proyecto ejecutado]]*100)/Tabla15[[#This Row],[Importe proyecto concedido]]/100</f>
        <v>0</v>
      </c>
    </row>
    <row r="85" spans="2:9" ht="27.6">
      <c r="B85" s="19" t="s">
        <v>72</v>
      </c>
      <c r="C85" s="13" t="s">
        <v>73</v>
      </c>
      <c r="D85" s="13"/>
      <c r="E85" s="13"/>
      <c r="F85" s="20">
        <v>3500</v>
      </c>
      <c r="G85" s="21">
        <v>0</v>
      </c>
      <c r="H85" s="15">
        <f>(Tabla15[[#This Row],[Importe proyecto ejecutado]]*100)/Tabla15[[#This Row],[Importe proyecto concedido]]/100</f>
        <v>0</v>
      </c>
    </row>
    <row r="86" spans="2:9">
      <c r="B86" s="22"/>
      <c r="C86" s="23"/>
      <c r="D86" s="24"/>
      <c r="E86" s="24" t="s">
        <v>74</v>
      </c>
      <c r="F86" s="21">
        <f>SUBTOTAL(109,Tabla15[Importe proyecto concedido])</f>
        <v>224690.32</v>
      </c>
      <c r="G86" s="21">
        <f>SUBTOTAL(109,Tabla15[Importe proyecto ejecutado])</f>
        <v>177713.03999999998</v>
      </c>
      <c r="H86" s="25"/>
    </row>
  </sheetData>
  <pageMargins left="0.70866141732283472" right="0.70866141732283472" top="1.3385826771653544" bottom="0.74803149606299213" header="0.31496062992125984" footer="0.31496062992125984"/>
  <pageSetup paperSize="9" orientation="landscape" r:id="rId1"/>
  <headerFooter>
    <oddHeader>&amp;L&amp;G&amp;R&amp;"-,Negrita"&amp;10&amp;K03+024
TRANSPARENCIA, BOP E IMPRENTA</oddHeader>
    <oddFooter>&amp;R&amp;K03+009Página &amp;P de &amp;N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2021</vt:lpstr>
      <vt:lpstr>2022</vt:lpstr>
      <vt:lpstr>2023</vt:lpstr>
      <vt:lpstr>'2021'!Títulos_a_imprimir</vt:lpstr>
      <vt:lpstr>'2022'!Títulos_a_imprimir</vt:lpstr>
      <vt:lpstr>'2023'!Títulos_a_imprimir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GONZALVEZ, MARIA ISABEL</dc:creator>
  <cp:lastModifiedBy>ORTEGA RUIZ, CRISTINA</cp:lastModifiedBy>
  <cp:lastPrinted>2024-04-18T10:58:36Z</cp:lastPrinted>
  <dcterms:created xsi:type="dcterms:W3CDTF">2024-04-17T10:56:24Z</dcterms:created>
  <dcterms:modified xsi:type="dcterms:W3CDTF">2024-04-18T12:07:02Z</dcterms:modified>
</cp:coreProperties>
</file>