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2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J36" i="1" l="1"/>
  <c r="H35" i="1"/>
  <c r="J34" i="1"/>
  <c r="J33" i="1"/>
  <c r="J32" i="1"/>
  <c r="J31" i="1"/>
  <c r="J30" i="1"/>
  <c r="J29" i="1"/>
  <c r="J28" i="1"/>
  <c r="J26" i="1"/>
  <c r="J25" i="1"/>
  <c r="J24" i="1"/>
  <c r="H24" i="1"/>
  <c r="J23" i="1"/>
  <c r="J21" i="1"/>
  <c r="J20" i="1"/>
  <c r="J19" i="1"/>
  <c r="J18" i="1"/>
  <c r="J17" i="1"/>
  <c r="J15" i="1"/>
  <c r="J14" i="1"/>
  <c r="J13" i="1"/>
  <c r="J12" i="1"/>
  <c r="J9" i="1"/>
</calcChain>
</file>

<file path=xl/sharedStrings.xml><?xml version="1.0" encoding="utf-8"?>
<sst xmlns="http://schemas.openxmlformats.org/spreadsheetml/2006/main" count="174" uniqueCount="110">
  <si>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</si>
  <si>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</si>
  <si>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</si>
  <si>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</si>
  <si>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</si>
  <si>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</si>
  <si>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</si>
  <si>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</si>
  <si>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</si>
  <si>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</si>
  <si>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</si>
  <si>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</si>
  <si>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</si>
  <si>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</si>
  <si>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</si>
  <si>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</si>
  <si>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</si>
  <si>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</si>
  <si>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</si>
  <si>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</si>
  <si>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</si>
  <si>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</si>
  <si>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</si>
  <si>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</si>
  <si>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</si>
  <si>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</si>
  <si>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</si>
  <si>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</si>
  <si>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</si>
  <si>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</si>
  <si>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</si>
  <si>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</si>
  <si>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</si>
  <si>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</si>
  <si>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</si>
  <si>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</si>
  <si>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</si>
  <si>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</si>
  <si>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</si>
  <si>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</si>
  <si>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</si>
  <si>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</si>
  <si>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</si>
  <si>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</si>
  <si>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</si>
  <si>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</si>
  <si>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</si>
  <si>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</si>
  <si>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</si>
  <si>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</si>
  <si>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</si>
  <si>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</si>
  <si>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</si>
  <si>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</si>
  <si>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</si>
  <si>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</si>
  <si>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</si>
  <si>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</si>
  <si>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</si>
  <si>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</si>
  <si>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</si>
  <si>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</si>
  <si>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</si>
  <si>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</si>
  <si>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</si>
  <si>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</si>
  <si>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</si>
  <si>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</si>
  <si>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</si>
  <si>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</si>
  <si>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</si>
  <si>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</si>
  <si>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</si>
  <si>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</si>
  <si>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</si>
  <si>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</si>
  <si>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</si>
  <si>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</si>
  <si>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</si>
  <si>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</si>
  <si>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</si>
  <si>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</si>
  <si>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</si>
  <si>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</si>
  <si>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</si>
  <si>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</si>
  <si>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</si>
  <si>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</si>
  <si>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</si>
  <si>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</si>
  <si>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</si>
  <si>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</si>
  <si>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</si>
  <si>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</si>
  <si>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</si>
  <si>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</si>
  <si>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</si>
  <si>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</si>
  <si>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</si>
  <si>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</si>
  <si>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Asistencia a Jurados (2)</t>
  </si>
  <si>
    <t>Gastos de Locomoción (3)</t>
  </si>
  <si>
    <t>PRIMER TRIMESTRE 2020</t>
  </si>
  <si>
    <t>Sueldo bruto anual, régimen de dedicación, retribuciones por asistencias a órganos colegiados internos, indemnizaciones por 
asistencias a jurados  y gastos de locomoción de los cargos electos de la Diputación de Alicante - PRIMER TRIMESTRE 2020 *</t>
  </si>
  <si>
    <t xml:space="preserve">Parcial </t>
  </si>
  <si>
    <t>Categorización:</t>
  </si>
  <si>
    <t>Otra información:</t>
  </si>
  <si>
    <r>
      <t>(1)</t>
    </r>
    <r>
      <rPr>
        <sz val="7"/>
        <color theme="1"/>
        <rFont val="Times New Roman"/>
        <family val="1"/>
      </rPr>
      <t> </t>
    </r>
    <r>
      <rPr>
        <sz val="8"/>
        <color theme="1"/>
        <rFont val="Calibri"/>
        <family val="2"/>
        <scheme val="minor"/>
      </rPr>
      <t>Periodo en el que se ingresan los derechos, que no se corresponde con el periodo en el que se devenga</t>
    </r>
  </si>
  <si>
    <t>(3) Comprende el desplazamiento desde el municipio de residencia hasta la Diputación</t>
  </si>
  <si>
    <r>
      <t xml:space="preserve">Versión núm. 3: </t>
    </r>
    <r>
      <rPr>
        <sz val="10"/>
        <color theme="1"/>
        <rFont val="Arial"/>
        <family val="2"/>
      </rPr>
      <t>22 de septiembre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</si>
</sst>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7"/>
      <color theme="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5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14" fillId="2" borderId="12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165" fontId="14" fillId="2" borderId="12" xfId="0" applyNumberFormat="1" applyFont="1" applyFill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Fill="1" applyBorder="1" applyAlignment="1">
      <alignment horizontal="center" vertical="center"/>
    </xf>
    <xf numFmtId="164" fontId="15" fillId="4" borderId="2" xfId="1" applyFont="1" applyFill="1" applyBorder="1" applyAlignment="1">
      <alignment horizontal="center" vertical="center" wrapText="1"/>
    </xf>
    <xf numFmtId="164" fontId="15" fillId="4" borderId="17" xfId="1" applyFont="1" applyFill="1" applyBorder="1" applyAlignment="1">
      <alignment horizontal="center" vertical="center" wrapText="1"/>
    </xf>
    <xf numFmtId="164" fontId="15" fillId="4" borderId="18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8" fontId="22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25" fillId="0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3.710937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0"/>
      <c r="B1" s="9" t="s">
        <v>109</v>
      </c>
      <c r="C1" s="9"/>
      <c r="D1" s="9"/>
      <c r="E1" s="9"/>
      <c r="F1" s="3"/>
      <c r="G1" s="3"/>
      <c r="H1" s="60" t="s">
        <v>37</v>
      </c>
      <c r="I1" s="60"/>
      <c r="J1" s="60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1" t="s">
        <v>84</v>
      </c>
      <c r="I2" s="61"/>
      <c r="J2" s="61"/>
    </row>
    <row r="3" spans="1:10" ht="39.75" customHeight="1" thickBot="1" x14ac:dyDescent="0.25">
      <c r="A3" s="62" t="s">
        <v>103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6.5" customHeight="1" thickBot="1" x14ac:dyDescent="0.25">
      <c r="A4" s="64" t="s">
        <v>2</v>
      </c>
      <c r="B4" s="67" t="s">
        <v>39</v>
      </c>
      <c r="C4" s="77" t="s">
        <v>38</v>
      </c>
      <c r="D4" s="77" t="s">
        <v>52</v>
      </c>
      <c r="E4" s="77" t="s">
        <v>66</v>
      </c>
      <c r="F4" s="74" t="s">
        <v>1</v>
      </c>
      <c r="G4" s="74" t="s">
        <v>86</v>
      </c>
      <c r="H4" s="70" t="s">
        <v>3</v>
      </c>
      <c r="I4" s="71"/>
      <c r="J4" s="72"/>
    </row>
    <row r="5" spans="1:10" ht="15.75" thickBot="1" x14ac:dyDescent="0.25">
      <c r="A5" s="65"/>
      <c r="B5" s="68"/>
      <c r="C5" s="78"/>
      <c r="D5" s="78"/>
      <c r="E5" s="78"/>
      <c r="F5" s="75"/>
      <c r="G5" s="75"/>
      <c r="H5" s="73" t="s">
        <v>102</v>
      </c>
      <c r="I5" s="71"/>
      <c r="J5" s="72"/>
    </row>
    <row r="6" spans="1:10" ht="51.75" thickBot="1" x14ac:dyDescent="0.25">
      <c r="A6" s="66"/>
      <c r="B6" s="69"/>
      <c r="C6" s="79"/>
      <c r="D6" s="79"/>
      <c r="E6" s="79"/>
      <c r="F6" s="76"/>
      <c r="G6" s="75"/>
      <c r="H6" s="39" t="s">
        <v>0</v>
      </c>
      <c r="I6" s="40" t="s">
        <v>100</v>
      </c>
      <c r="J6" s="41" t="s">
        <v>101</v>
      </c>
    </row>
    <row r="7" spans="1:10" s="6" customFormat="1" ht="22.5" x14ac:dyDescent="0.2">
      <c r="A7" s="17" t="s">
        <v>40</v>
      </c>
      <c r="B7" s="18" t="s">
        <v>11</v>
      </c>
      <c r="C7" s="24" t="s">
        <v>48</v>
      </c>
      <c r="D7" s="24" t="s">
        <v>59</v>
      </c>
      <c r="E7" s="28"/>
      <c r="F7" s="17" t="s">
        <v>83</v>
      </c>
      <c r="G7" s="37">
        <v>84891.94</v>
      </c>
      <c r="H7" s="36">
        <v>0</v>
      </c>
      <c r="I7" s="36">
        <v>0</v>
      </c>
      <c r="J7" s="36">
        <v>0</v>
      </c>
    </row>
    <row r="8" spans="1:10" s="6" customFormat="1" ht="22.5" x14ac:dyDescent="0.2">
      <c r="A8" s="19" t="s">
        <v>36</v>
      </c>
      <c r="B8" s="18" t="s">
        <v>6</v>
      </c>
      <c r="C8" s="24" t="s">
        <v>80</v>
      </c>
      <c r="D8" s="24" t="s">
        <v>55</v>
      </c>
      <c r="E8" s="28"/>
      <c r="F8" s="17" t="s">
        <v>83</v>
      </c>
      <c r="G8" s="37">
        <v>74705.679999999993</v>
      </c>
      <c r="H8" s="36">
        <v>0</v>
      </c>
      <c r="I8" s="36">
        <v>0</v>
      </c>
      <c r="J8" s="36">
        <v>0</v>
      </c>
    </row>
    <row r="9" spans="1:10" s="6" customFormat="1" x14ac:dyDescent="0.2">
      <c r="A9" s="21" t="s">
        <v>40</v>
      </c>
      <c r="B9" s="22" t="s">
        <v>9</v>
      </c>
      <c r="C9" s="25" t="s">
        <v>57</v>
      </c>
      <c r="D9" s="25" t="s">
        <v>58</v>
      </c>
      <c r="E9" s="29"/>
      <c r="F9" s="21" t="s">
        <v>83</v>
      </c>
      <c r="G9" s="38">
        <v>74705.679999999993</v>
      </c>
      <c r="H9" s="36">
        <v>0</v>
      </c>
      <c r="I9" s="36">
        <v>0</v>
      </c>
      <c r="J9" s="36">
        <f>218.88+291.84</f>
        <v>510.71999999999997</v>
      </c>
    </row>
    <row r="10" spans="1:10" s="6" customFormat="1" ht="45" x14ac:dyDescent="0.2">
      <c r="A10" s="17" t="s">
        <v>40</v>
      </c>
      <c r="B10" s="18" t="s">
        <v>7</v>
      </c>
      <c r="C10" s="24" t="s">
        <v>79</v>
      </c>
      <c r="D10" s="24" t="s">
        <v>56</v>
      </c>
      <c r="E10" s="28"/>
      <c r="F10" s="17" t="s">
        <v>83</v>
      </c>
      <c r="G10" s="37">
        <v>74705.679999999993</v>
      </c>
      <c r="H10" s="36">
        <v>0</v>
      </c>
      <c r="I10" s="36">
        <v>0</v>
      </c>
      <c r="J10" s="36">
        <v>0</v>
      </c>
    </row>
    <row r="11" spans="1:10" s="7" customFormat="1" ht="26.25" customHeight="1" x14ac:dyDescent="0.2">
      <c r="A11" s="17" t="s">
        <v>40</v>
      </c>
      <c r="B11" s="18" t="s">
        <v>12</v>
      </c>
      <c r="C11" s="24" t="s">
        <v>78</v>
      </c>
      <c r="D11" s="24" t="s">
        <v>60</v>
      </c>
      <c r="E11" s="28"/>
      <c r="F11" s="17" t="s">
        <v>83</v>
      </c>
      <c r="G11" s="37">
        <v>74705.679999999993</v>
      </c>
      <c r="H11" s="36">
        <v>0</v>
      </c>
      <c r="I11" s="36">
        <v>0</v>
      </c>
      <c r="J11" s="36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4" t="s">
        <v>53</v>
      </c>
      <c r="D12" s="24" t="s">
        <v>54</v>
      </c>
      <c r="E12" s="28"/>
      <c r="F12" s="17" t="s">
        <v>83</v>
      </c>
      <c r="G12" s="37">
        <v>74705.679999999993</v>
      </c>
      <c r="H12" s="36">
        <v>0</v>
      </c>
      <c r="I12" s="36">
        <v>0</v>
      </c>
      <c r="J12" s="36">
        <f>133.9+164.86</f>
        <v>298.76</v>
      </c>
    </row>
    <row r="13" spans="1:10" s="6" customFormat="1" ht="22.5" x14ac:dyDescent="0.2">
      <c r="A13" s="17" t="s">
        <v>40</v>
      </c>
      <c r="B13" s="18" t="s">
        <v>19</v>
      </c>
      <c r="C13" s="24" t="s">
        <v>77</v>
      </c>
      <c r="D13" s="24" t="s">
        <v>63</v>
      </c>
      <c r="E13" s="28"/>
      <c r="F13" s="17" t="s">
        <v>83</v>
      </c>
      <c r="G13" s="37">
        <v>71857.240000000005</v>
      </c>
      <c r="H13" s="36">
        <v>0</v>
      </c>
      <c r="I13" s="36">
        <v>0</v>
      </c>
      <c r="J13" s="36">
        <f>588.8+529.92</f>
        <v>1118.7199999999998</v>
      </c>
    </row>
    <row r="14" spans="1:10" s="8" customFormat="1" ht="33.75" x14ac:dyDescent="0.2">
      <c r="A14" s="17" t="s">
        <v>40</v>
      </c>
      <c r="B14" s="18" t="s">
        <v>8</v>
      </c>
      <c r="C14" s="24" t="s">
        <v>61</v>
      </c>
      <c r="D14" s="24" t="s">
        <v>62</v>
      </c>
      <c r="E14" s="28"/>
      <c r="F14" s="17" t="s">
        <v>83</v>
      </c>
      <c r="G14" s="37">
        <v>69817.16</v>
      </c>
      <c r="H14" s="36">
        <v>0</v>
      </c>
      <c r="I14" s="36">
        <v>0</v>
      </c>
      <c r="J14" s="36">
        <f>167.04+111.36+185.6</f>
        <v>464</v>
      </c>
    </row>
    <row r="15" spans="1:10" s="8" customFormat="1" ht="22.5" x14ac:dyDescent="0.2">
      <c r="A15" s="17" t="s">
        <v>40</v>
      </c>
      <c r="B15" s="18" t="s">
        <v>14</v>
      </c>
      <c r="C15" s="24" t="s">
        <v>64</v>
      </c>
      <c r="D15" s="24" t="s">
        <v>65</v>
      </c>
      <c r="E15" s="28"/>
      <c r="F15" s="17" t="s">
        <v>83</v>
      </c>
      <c r="G15" s="37">
        <v>69817.16</v>
      </c>
      <c r="H15" s="36">
        <v>0</v>
      </c>
      <c r="I15" s="36">
        <v>0</v>
      </c>
      <c r="J15" s="36">
        <f>1294.72+761.6+1075.27</f>
        <v>3131.59</v>
      </c>
    </row>
    <row r="16" spans="1:10" s="8" customFormat="1" ht="33.75" x14ac:dyDescent="0.2">
      <c r="A16" s="17" t="s">
        <v>40</v>
      </c>
      <c r="B16" s="18" t="s">
        <v>15</v>
      </c>
      <c r="C16" s="24" t="s">
        <v>96</v>
      </c>
      <c r="D16" s="24" t="s">
        <v>97</v>
      </c>
      <c r="E16" s="28"/>
      <c r="F16" s="17" t="s">
        <v>83</v>
      </c>
      <c r="G16" s="37">
        <v>69817.16</v>
      </c>
      <c r="H16" s="36">
        <v>0</v>
      </c>
      <c r="I16" s="36">
        <v>0</v>
      </c>
      <c r="J16" s="36">
        <v>0</v>
      </c>
    </row>
    <row r="17" spans="1:10" s="8" customFormat="1" ht="45" x14ac:dyDescent="0.2">
      <c r="A17" s="17" t="s">
        <v>40</v>
      </c>
      <c r="B17" s="18" t="s">
        <v>18</v>
      </c>
      <c r="C17" s="24" t="s">
        <v>90</v>
      </c>
      <c r="D17" s="24" t="s">
        <v>89</v>
      </c>
      <c r="E17" s="28"/>
      <c r="F17" s="17" t="s">
        <v>83</v>
      </c>
      <c r="G17" s="37">
        <v>69817.16</v>
      </c>
      <c r="H17" s="36">
        <v>0</v>
      </c>
      <c r="I17" s="36">
        <v>0</v>
      </c>
      <c r="J17" s="36">
        <f>230.4+259.2</f>
        <v>489.6</v>
      </c>
    </row>
    <row r="18" spans="1:10" s="6" customFormat="1" x14ac:dyDescent="0.2">
      <c r="A18" s="17" t="s">
        <v>40</v>
      </c>
      <c r="B18" s="18" t="s">
        <v>10</v>
      </c>
      <c r="C18" s="26" t="s">
        <v>68</v>
      </c>
      <c r="D18" s="10"/>
      <c r="E18" s="30" t="s">
        <v>69</v>
      </c>
      <c r="F18" s="17" t="s">
        <v>83</v>
      </c>
      <c r="G18" s="37">
        <v>69817.16</v>
      </c>
      <c r="H18" s="36">
        <v>0</v>
      </c>
      <c r="I18" s="36">
        <v>0</v>
      </c>
      <c r="J18" s="36">
        <f>160+64+96</f>
        <v>320</v>
      </c>
    </row>
    <row r="19" spans="1:10" s="6" customFormat="1" ht="22.5" x14ac:dyDescent="0.2">
      <c r="A19" s="17" t="s">
        <v>40</v>
      </c>
      <c r="B19" s="18" t="s">
        <v>13</v>
      </c>
      <c r="C19" s="26" t="s">
        <v>73</v>
      </c>
      <c r="D19" s="10"/>
      <c r="E19" s="28" t="s">
        <v>74</v>
      </c>
      <c r="F19" s="17" t="s">
        <v>83</v>
      </c>
      <c r="G19" s="37">
        <v>69817.16</v>
      </c>
      <c r="H19" s="36">
        <v>0</v>
      </c>
      <c r="I19" s="36">
        <v>0</v>
      </c>
      <c r="J19" s="36">
        <f>1111.68+1173.12</f>
        <v>2284.8000000000002</v>
      </c>
    </row>
    <row r="20" spans="1:10" s="8" customFormat="1" x14ac:dyDescent="0.2">
      <c r="A20" s="17" t="s">
        <v>40</v>
      </c>
      <c r="B20" s="18" t="s">
        <v>16</v>
      </c>
      <c r="C20" s="24" t="s">
        <v>70</v>
      </c>
      <c r="D20" s="10"/>
      <c r="E20" s="28" t="s">
        <v>71</v>
      </c>
      <c r="F20" s="17" t="s">
        <v>83</v>
      </c>
      <c r="G20" s="37">
        <v>69817.16</v>
      </c>
      <c r="H20" s="36">
        <v>0</v>
      </c>
      <c r="I20" s="36">
        <v>0</v>
      </c>
      <c r="J20" s="36">
        <f>232.96+334.62</f>
        <v>567.58000000000004</v>
      </c>
    </row>
    <row r="21" spans="1:10" s="8" customFormat="1" ht="22.5" x14ac:dyDescent="0.2">
      <c r="A21" s="17" t="s">
        <v>40</v>
      </c>
      <c r="B21" s="18" t="s">
        <v>17</v>
      </c>
      <c r="C21" s="24" t="s">
        <v>51</v>
      </c>
      <c r="D21" s="10"/>
      <c r="E21" s="28" t="s">
        <v>67</v>
      </c>
      <c r="F21" s="17" t="s">
        <v>83</v>
      </c>
      <c r="G21" s="37">
        <v>69817.16</v>
      </c>
      <c r="H21" s="36">
        <v>0</v>
      </c>
      <c r="I21" s="36">
        <v>0</v>
      </c>
      <c r="J21" s="36">
        <f>253.44*2+337.92</f>
        <v>844.8</v>
      </c>
    </row>
    <row r="22" spans="1:10" s="8" customFormat="1" ht="22.5" x14ac:dyDescent="0.2">
      <c r="A22" s="17" t="s">
        <v>40</v>
      </c>
      <c r="B22" s="18" t="s">
        <v>20</v>
      </c>
      <c r="C22" s="24" t="s">
        <v>72</v>
      </c>
      <c r="D22" s="10"/>
      <c r="E22" s="28" t="s">
        <v>94</v>
      </c>
      <c r="F22" s="17" t="s">
        <v>83</v>
      </c>
      <c r="G22" s="37">
        <v>69817.16</v>
      </c>
      <c r="H22" s="36">
        <v>0</v>
      </c>
      <c r="I22" s="36">
        <v>0</v>
      </c>
      <c r="J22" s="36">
        <v>0</v>
      </c>
    </row>
    <row r="23" spans="1:10" s="8" customFormat="1" ht="24" customHeight="1" x14ac:dyDescent="0.2">
      <c r="A23" s="17" t="s">
        <v>41</v>
      </c>
      <c r="B23" s="18" t="s">
        <v>21</v>
      </c>
      <c r="C23" s="24" t="s">
        <v>50</v>
      </c>
      <c r="D23" s="24"/>
      <c r="E23" s="28"/>
      <c r="F23" s="17" t="s">
        <v>83</v>
      </c>
      <c r="G23" s="37">
        <v>74705.679999999993</v>
      </c>
      <c r="H23" s="36">
        <v>0</v>
      </c>
      <c r="I23" s="36">
        <v>0</v>
      </c>
      <c r="J23" s="36">
        <f>552.96+506.88</f>
        <v>1059.8400000000001</v>
      </c>
    </row>
    <row r="24" spans="1:10" s="8" customFormat="1" ht="16.5" customHeight="1" x14ac:dyDescent="0.2">
      <c r="A24" s="21" t="s">
        <v>41</v>
      </c>
      <c r="B24" s="22" t="s">
        <v>34</v>
      </c>
      <c r="C24" s="25" t="s">
        <v>76</v>
      </c>
      <c r="D24" s="23"/>
      <c r="E24" s="31"/>
      <c r="F24" s="21" t="s">
        <v>85</v>
      </c>
      <c r="G24" s="38">
        <v>0</v>
      </c>
      <c r="H24" s="36">
        <f>1350+1350+1100</f>
        <v>3800</v>
      </c>
      <c r="I24" s="36">
        <v>0</v>
      </c>
      <c r="J24" s="36">
        <f>61.44*2</f>
        <v>122.88</v>
      </c>
    </row>
    <row r="25" spans="1:10" s="8" customFormat="1" ht="16.5" customHeight="1" x14ac:dyDescent="0.2">
      <c r="A25" s="21" t="s">
        <v>41</v>
      </c>
      <c r="B25" s="22" t="s">
        <v>28</v>
      </c>
      <c r="C25" s="25" t="s">
        <v>75</v>
      </c>
      <c r="D25" s="23"/>
      <c r="E25" s="31"/>
      <c r="F25" s="21" t="s">
        <v>83</v>
      </c>
      <c r="G25" s="38">
        <v>69817.16</v>
      </c>
      <c r="H25" s="36">
        <v>0</v>
      </c>
      <c r="I25" s="36">
        <v>0</v>
      </c>
      <c r="J25" s="36">
        <f>125.44*2</f>
        <v>250.88</v>
      </c>
    </row>
    <row r="26" spans="1:10" s="8" customFormat="1" x14ac:dyDescent="0.2">
      <c r="A26" s="17" t="s">
        <v>41</v>
      </c>
      <c r="B26" s="18" t="s">
        <v>22</v>
      </c>
      <c r="C26" s="24" t="s">
        <v>75</v>
      </c>
      <c r="D26" s="10"/>
      <c r="E26" s="32"/>
      <c r="F26" s="17" t="s">
        <v>82</v>
      </c>
      <c r="G26" s="37">
        <v>52362.8</v>
      </c>
      <c r="H26" s="36">
        <v>0</v>
      </c>
      <c r="I26" s="36">
        <v>0</v>
      </c>
      <c r="J26" s="36">
        <f>363.52*2</f>
        <v>727.04</v>
      </c>
    </row>
    <row r="27" spans="1:10" s="8" customFormat="1" x14ac:dyDescent="0.2">
      <c r="A27" s="17" t="s">
        <v>41</v>
      </c>
      <c r="B27" s="18" t="s">
        <v>23</v>
      </c>
      <c r="C27" s="24" t="s">
        <v>81</v>
      </c>
      <c r="D27" s="10"/>
      <c r="E27" s="32"/>
      <c r="F27" s="17" t="s">
        <v>82</v>
      </c>
      <c r="G27" s="37">
        <v>52362.8</v>
      </c>
      <c r="H27" s="36">
        <v>0</v>
      </c>
      <c r="I27" s="36">
        <v>0</v>
      </c>
      <c r="J27" s="36">
        <v>0</v>
      </c>
    </row>
    <row r="28" spans="1:10" s="8" customFormat="1" x14ac:dyDescent="0.2">
      <c r="A28" s="17" t="s">
        <v>41</v>
      </c>
      <c r="B28" s="18" t="s">
        <v>24</v>
      </c>
      <c r="C28" s="24" t="s">
        <v>81</v>
      </c>
      <c r="D28" s="10"/>
      <c r="E28" s="32"/>
      <c r="F28" s="17" t="s">
        <v>82</v>
      </c>
      <c r="G28" s="37">
        <v>52362.8</v>
      </c>
      <c r="H28" s="36">
        <v>0</v>
      </c>
      <c r="I28" s="36">
        <v>0</v>
      </c>
      <c r="J28" s="36">
        <f>98.56+53.76</f>
        <v>152.32</v>
      </c>
    </row>
    <row r="29" spans="1:10" s="8" customFormat="1" x14ac:dyDescent="0.2">
      <c r="A29" s="17" t="s">
        <v>41</v>
      </c>
      <c r="B29" s="18" t="s">
        <v>25</v>
      </c>
      <c r="C29" s="24" t="s">
        <v>75</v>
      </c>
      <c r="D29" s="10"/>
      <c r="E29" s="32"/>
      <c r="F29" s="17" t="s">
        <v>82</v>
      </c>
      <c r="G29" s="37">
        <v>52362.8</v>
      </c>
      <c r="H29" s="36">
        <v>0</v>
      </c>
      <c r="I29" s="36">
        <v>0</v>
      </c>
      <c r="J29" s="36">
        <f>194.56*2</f>
        <v>389.12</v>
      </c>
    </row>
    <row r="30" spans="1:10" s="8" customFormat="1" x14ac:dyDescent="0.2">
      <c r="A30" s="17" t="s">
        <v>41</v>
      </c>
      <c r="B30" s="18" t="s">
        <v>26</v>
      </c>
      <c r="C30" s="24" t="s">
        <v>81</v>
      </c>
      <c r="D30" s="10"/>
      <c r="E30" s="32"/>
      <c r="F30" s="17" t="s">
        <v>82</v>
      </c>
      <c r="G30" s="37">
        <v>52362.8</v>
      </c>
      <c r="H30" s="36">
        <v>0</v>
      </c>
      <c r="I30" s="36">
        <v>0</v>
      </c>
      <c r="J30" s="36">
        <f>366.08+199.68</f>
        <v>565.76</v>
      </c>
    </row>
    <row r="31" spans="1:10" s="8" customFormat="1" x14ac:dyDescent="0.2">
      <c r="A31" s="17" t="s">
        <v>41</v>
      </c>
      <c r="B31" s="18" t="s">
        <v>29</v>
      </c>
      <c r="C31" s="24" t="s">
        <v>75</v>
      </c>
      <c r="D31" s="10"/>
      <c r="E31" s="32"/>
      <c r="F31" s="17" t="s">
        <v>82</v>
      </c>
      <c r="G31" s="37">
        <v>52362.8</v>
      </c>
      <c r="H31" s="36">
        <v>0</v>
      </c>
      <c r="I31" s="36">
        <v>0</v>
      </c>
      <c r="J31" s="36">
        <f>345.6+380.16</f>
        <v>725.76</v>
      </c>
    </row>
    <row r="32" spans="1:10" s="7" customFormat="1" x14ac:dyDescent="0.2">
      <c r="A32" s="17" t="s">
        <v>41</v>
      </c>
      <c r="B32" s="18" t="s">
        <v>30</v>
      </c>
      <c r="C32" s="24" t="s">
        <v>75</v>
      </c>
      <c r="D32" s="10"/>
      <c r="E32" s="32"/>
      <c r="F32" s="17" t="s">
        <v>82</v>
      </c>
      <c r="G32" s="37">
        <v>52362.8</v>
      </c>
      <c r="H32" s="36">
        <v>0</v>
      </c>
      <c r="I32" s="36">
        <v>0</v>
      </c>
      <c r="J32" s="36">
        <f>117.76+88.32</f>
        <v>206.07999999999998</v>
      </c>
    </row>
    <row r="33" spans="1:10" s="6" customFormat="1" x14ac:dyDescent="0.2">
      <c r="A33" s="17" t="s">
        <v>41</v>
      </c>
      <c r="B33" s="18" t="s">
        <v>31</v>
      </c>
      <c r="C33" s="24" t="s">
        <v>81</v>
      </c>
      <c r="D33" s="10"/>
      <c r="E33" s="32"/>
      <c r="F33" s="17" t="s">
        <v>82</v>
      </c>
      <c r="G33" s="37">
        <v>52362.8</v>
      </c>
      <c r="H33" s="36">
        <v>0</v>
      </c>
      <c r="I33" s="36">
        <v>0</v>
      </c>
      <c r="J33" s="36">
        <f>300.16+171.52</f>
        <v>471.68000000000006</v>
      </c>
    </row>
    <row r="34" spans="1:10" s="8" customFormat="1" x14ac:dyDescent="0.2">
      <c r="A34" s="17" t="s">
        <v>41</v>
      </c>
      <c r="B34" s="18" t="s">
        <v>27</v>
      </c>
      <c r="C34" s="24" t="s">
        <v>81</v>
      </c>
      <c r="D34" s="10"/>
      <c r="E34" s="32"/>
      <c r="F34" s="17" t="s">
        <v>83</v>
      </c>
      <c r="G34" s="37">
        <v>69817.16</v>
      </c>
      <c r="H34" s="36">
        <v>0</v>
      </c>
      <c r="I34" s="36">
        <v>0</v>
      </c>
      <c r="J34" s="36">
        <f>291.84+145.92</f>
        <v>437.76</v>
      </c>
    </row>
    <row r="35" spans="1:10" s="7" customFormat="1" x14ac:dyDescent="0.2">
      <c r="A35" s="17" t="s">
        <v>41</v>
      </c>
      <c r="B35" s="18" t="s">
        <v>32</v>
      </c>
      <c r="C35" s="24" t="s">
        <v>75</v>
      </c>
      <c r="D35" s="10"/>
      <c r="E35" s="32"/>
      <c r="F35" s="17" t="s">
        <v>85</v>
      </c>
      <c r="G35" s="35">
        <v>0</v>
      </c>
      <c r="H35" s="34">
        <f>1850+2850+1350</f>
        <v>6050</v>
      </c>
      <c r="I35" s="36">
        <v>0</v>
      </c>
      <c r="J35" s="36">
        <v>0</v>
      </c>
    </row>
    <row r="36" spans="1:10" s="7" customFormat="1" x14ac:dyDescent="0.2">
      <c r="A36" s="17" t="s">
        <v>41</v>
      </c>
      <c r="B36" s="18" t="s">
        <v>33</v>
      </c>
      <c r="C36" s="24" t="s">
        <v>75</v>
      </c>
      <c r="D36" s="10"/>
      <c r="E36" s="32"/>
      <c r="F36" s="17" t="s">
        <v>104</v>
      </c>
      <c r="G36" s="37">
        <v>52362.8</v>
      </c>
      <c r="H36" s="36">
        <v>0</v>
      </c>
      <c r="I36" s="36">
        <v>0</v>
      </c>
      <c r="J36" s="36">
        <f>412.8+338.84</f>
        <v>751.64</v>
      </c>
    </row>
    <row r="37" spans="1:10" s="7" customFormat="1" x14ac:dyDescent="0.2">
      <c r="A37" s="17" t="s">
        <v>35</v>
      </c>
      <c r="B37" s="18" t="s">
        <v>4</v>
      </c>
      <c r="C37" s="26" t="s">
        <v>49</v>
      </c>
      <c r="D37" s="27"/>
      <c r="E37" s="33"/>
      <c r="F37" s="17" t="s">
        <v>83</v>
      </c>
      <c r="G37" s="37">
        <v>74705.679999999993</v>
      </c>
      <c r="H37" s="36">
        <v>0</v>
      </c>
      <c r="I37" s="36">
        <v>0</v>
      </c>
      <c r="J37" s="36">
        <v>307.2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58" t="s">
        <v>107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ht="10.5" customHeight="1" x14ac:dyDescent="0.2">
      <c r="A40" s="59" t="s">
        <v>99</v>
      </c>
      <c r="B40" s="59"/>
      <c r="C40" s="59"/>
      <c r="D40" s="59"/>
      <c r="E40" s="59"/>
      <c r="F40" s="59"/>
      <c r="G40" s="59"/>
      <c r="H40" s="59"/>
      <c r="I40" s="59"/>
      <c r="J40" s="59"/>
    </row>
    <row r="41" spans="1:10" s="6" customFormat="1" ht="18" customHeight="1" x14ac:dyDescent="0.2">
      <c r="A41" s="58" t="s">
        <v>108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13"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activeCell="J7" sqref="J7"/>
    </sheetView>
  </sheetViews>
  <sheetFormatPr baseColWidth="10" defaultRowHeight="9" x14ac:dyDescent="0.15"/>
  <cols>
    <col min="1" max="16384" width="11.42578125" style="48"/>
  </cols>
  <sheetData>
    <row r="1" spans="1:12" s="44" customFormat="1" ht="16.5" customHeight="1" x14ac:dyDescent="0.15">
      <c r="A1" s="80" t="s">
        <v>98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s="44" customFormat="1" ht="18" customHeight="1" x14ac:dyDescent="0.15">
      <c r="A2" s="45" t="s">
        <v>88</v>
      </c>
      <c r="B2" s="45"/>
      <c r="C2" s="45"/>
      <c r="D2" s="45"/>
      <c r="E2" s="45"/>
      <c r="F2" s="45"/>
      <c r="G2" s="45"/>
      <c r="H2" s="45"/>
      <c r="I2" s="45"/>
      <c r="J2" s="45"/>
    </row>
    <row r="3" spans="1:12" s="46" customFormat="1" ht="6.75" customHeight="1" x14ac:dyDescent="0.15">
      <c r="B3" s="47"/>
      <c r="C3" s="47"/>
      <c r="D3" s="47"/>
      <c r="E3" s="47"/>
      <c r="F3" s="44"/>
      <c r="G3" s="44"/>
      <c r="H3" s="47"/>
    </row>
    <row r="4" spans="1:12" s="46" customFormat="1" ht="22.5" customHeight="1" x14ac:dyDescent="0.15">
      <c r="A4" s="81" t="s">
        <v>87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s="46" customFormat="1" ht="16.5" customHeight="1" x14ac:dyDescent="0.15">
      <c r="A5" s="48" t="s">
        <v>105</v>
      </c>
      <c r="B5" s="48"/>
      <c r="C5" s="49"/>
      <c r="F5" s="50"/>
      <c r="G5" s="50"/>
      <c r="H5" s="48" t="s">
        <v>106</v>
      </c>
      <c r="I5" s="49"/>
      <c r="J5" s="48"/>
    </row>
    <row r="6" spans="1:12" s="46" customFormat="1" ht="60.75" customHeight="1" x14ac:dyDescent="0.15">
      <c r="A6" s="48"/>
      <c r="B6" s="51" t="s">
        <v>42</v>
      </c>
      <c r="C6" s="52">
        <v>84891.94</v>
      </c>
      <c r="D6" s="48"/>
      <c r="E6" s="53" t="s">
        <v>45</v>
      </c>
      <c r="F6" s="52">
        <v>69817.16</v>
      </c>
      <c r="G6" s="50"/>
      <c r="H6" s="82" t="s">
        <v>91</v>
      </c>
      <c r="I6" s="82"/>
      <c r="J6" s="82"/>
    </row>
    <row r="7" spans="1:12" s="46" customFormat="1" ht="72.75" customHeight="1" x14ac:dyDescent="0.15">
      <c r="A7" s="48"/>
      <c r="B7" s="51" t="s">
        <v>43</v>
      </c>
      <c r="C7" s="52">
        <v>74705.679999999993</v>
      </c>
      <c r="D7" s="48"/>
      <c r="E7" s="53" t="s">
        <v>46</v>
      </c>
      <c r="F7" s="52">
        <v>69817.16</v>
      </c>
      <c r="G7" s="48"/>
      <c r="H7" s="54" t="s">
        <v>92</v>
      </c>
      <c r="I7" s="55">
        <v>350</v>
      </c>
      <c r="J7" s="48"/>
      <c r="K7" s="48"/>
      <c r="L7" s="48"/>
    </row>
    <row r="8" spans="1:12" s="46" customFormat="1" ht="164.25" customHeight="1" x14ac:dyDescent="0.15">
      <c r="A8" s="48"/>
      <c r="B8" s="53" t="s">
        <v>44</v>
      </c>
      <c r="C8" s="52">
        <v>74705.679999999993</v>
      </c>
      <c r="D8" s="48"/>
      <c r="E8" s="53" t="s">
        <v>47</v>
      </c>
      <c r="F8" s="52">
        <v>52362.8</v>
      </c>
      <c r="H8" s="54" t="s">
        <v>93</v>
      </c>
      <c r="I8" s="55">
        <v>250</v>
      </c>
    </row>
    <row r="9" spans="1:12" s="46" customFormat="1" ht="54" x14ac:dyDescent="0.15">
      <c r="A9" s="48"/>
      <c r="B9" s="53" t="s">
        <v>95</v>
      </c>
      <c r="C9" s="52">
        <v>74705.679999999993</v>
      </c>
      <c r="D9" s="56"/>
      <c r="E9" s="56"/>
    </row>
    <row r="10" spans="1:12" s="46" customFormat="1" x14ac:dyDescent="0.15">
      <c r="A10" s="48"/>
      <c r="B10" s="53"/>
      <c r="C10" s="52"/>
      <c r="D10" s="56"/>
      <c r="E10" s="56"/>
    </row>
    <row r="11" spans="1:12" s="46" customFormat="1" x14ac:dyDescent="0.15">
      <c r="A11" s="48"/>
      <c r="B11" s="53"/>
      <c r="C11" s="52"/>
      <c r="D11" s="56"/>
      <c r="E11" s="56"/>
    </row>
    <row r="12" spans="1:12" s="46" customFormat="1" x14ac:dyDescent="0.15">
      <c r="A12" s="48"/>
      <c r="B12" s="53"/>
      <c r="C12" s="52"/>
      <c r="D12" s="56"/>
      <c r="E12" s="56"/>
    </row>
    <row r="13" spans="1:12" s="46" customFormat="1" ht="36.75" customHeight="1" x14ac:dyDescent="0.15">
      <c r="B13" s="57"/>
      <c r="C13" s="57"/>
      <c r="D13" s="56"/>
      <c r="E13" s="56"/>
    </row>
    <row r="14" spans="1:12" s="46" customFormat="1" ht="36.75" customHeight="1" x14ac:dyDescent="0.15">
      <c r="B14" s="57"/>
      <c r="C14" s="57"/>
      <c r="D14" s="56"/>
      <c r="E14" s="56"/>
    </row>
    <row r="15" spans="1:12" s="46" customFormat="1" ht="36.75" customHeight="1" x14ac:dyDescent="0.15">
      <c r="B15" s="47"/>
      <c r="C15" s="47"/>
    </row>
    <row r="16" spans="1:12" s="46" customFormat="1" ht="36.75" customHeight="1" x14ac:dyDescent="0.15">
      <c r="B16" s="47"/>
      <c r="C16" s="47"/>
    </row>
  </sheetData>
  <mergeCells count="3">
    <mergeCell ref="A1:J1"/>
    <mergeCell ref="A4:J4"/>
    <mergeCell ref="H6:J6"/>
  </mergeCells>
  <printOptions horizontalCentered="1" verticalCentered="1"/>
  <pageMargins left="0.70866141732283472" right="0.70866141732283472" top="0.74803149606299213" bottom="0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2021-09-22T09:12:09Z</cp:lastPrinted>
  <dcterms:created xsi:type="dcterms:W3CDTF">2017-04-26T11:32:23Z</dcterms:created>
  <dcterms:modified xsi:type="dcterms:W3CDTF">2021-09-22T09:12:15Z</dcterms:modified>
</cp:coreProperties>
</file>