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ORTAL 2021\INFORMACION INSTITUCIONAL Y ORGANIZ\CORPORACION PROVINCIAL\ASIST LOCOM Y JURADOS\PUBLICADO\"/>
    </mc:Choice>
  </mc:AlternateContent>
  <bookViews>
    <workbookView xWindow="0" yWindow="0" windowWidth="28800" windowHeight="11700"/>
  </bookViews>
  <sheets>
    <sheet name="INFORMACIÓN ECONÓMICA" sheetId="1" r:id="rId1"/>
    <sheet name="INFORMACIÓN COMPLEMENTARIA" sheetId="4" r:id="rId2"/>
  </sheets>
  <definedNames>
    <definedName name="_xlnm._FilterDatabase" localSheetId="0" hidden="1">'INFORMACIÓN ECONÓMICA'!$A$7:$J$36</definedName>
    <definedName name="_xlnm.Print_Titles" localSheetId="0">'INFORMACIÓN ECONÓMICA'!$1:$6</definedName>
  </definedNames>
  <calcPr calcId="162913"/>
</workbook>
</file>

<file path=xl/calcChain.xml><?xml version="1.0" encoding="utf-8"?>
<calcChain xmlns="http://schemas.openxmlformats.org/spreadsheetml/2006/main">
  <c r="J32" i="1" l="1"/>
  <c r="J30" i="1"/>
  <c r="J36" i="1"/>
  <c r="J24" i="1"/>
  <c r="J34" i="1"/>
  <c r="J26" i="1"/>
  <c r="J31" i="1"/>
  <c r="J33" i="1"/>
  <c r="J23" i="1"/>
  <c r="J28" i="1"/>
  <c r="J25" i="1"/>
  <c r="J29" i="1"/>
  <c r="J16" i="1" l="1"/>
  <c r="J20" i="1"/>
  <c r="J21" i="1"/>
  <c r="J9" i="1"/>
  <c r="J22" i="1"/>
  <c r="J14" i="1"/>
  <c r="J15" i="1"/>
  <c r="J13" i="1"/>
  <c r="J19" i="1"/>
  <c r="J18" i="1"/>
  <c r="J17" i="1"/>
  <c r="J12" i="1"/>
  <c r="H35" i="1"/>
  <c r="H24" i="1"/>
  <c r="H36" i="1"/>
  <c r="H34" i="1" l="1"/>
</calcChain>
</file>

<file path=xl/sharedStrings.xml><?xml version="1.0" encoding="utf-8"?>
<sst xmlns="http://schemas.openxmlformats.org/spreadsheetml/2006/main" count="176" uniqueCount="113">
  <si>
    <t>Asistencia Órganos Colegiados Internos</t>
  </si>
  <si>
    <t>RÉGIMEN DE
DEDICACIÓN</t>
  </si>
  <si>
    <t>GRUPO
 POLÍTICO</t>
  </si>
  <si>
    <t>Otras Retribuciones (1)</t>
  </si>
  <si>
    <t>Gerard Fullana Martínez</t>
  </si>
  <si>
    <t>Javier Gutiérrez Martín</t>
  </si>
  <si>
    <t>Julia Parra Aparicio</t>
  </si>
  <si>
    <t>Adrián Ballester Espinosa</t>
  </si>
  <si>
    <t>Alejandro Morant Climent</t>
  </si>
  <si>
    <t>Ana Iluminada Serna García</t>
  </si>
  <si>
    <t>Bernabé Cano García</t>
  </si>
  <si>
    <t>Carlos Arturo Mazón Guixot</t>
  </si>
  <si>
    <t>Eduardo Jorge Dolón Sánchez</t>
  </si>
  <si>
    <t>Francisco Javier Sendra Mengual</t>
  </si>
  <si>
    <t>Juan Bautista Roselló Tent</t>
  </si>
  <si>
    <t>Juan De Dios Navarro Caballero</t>
  </si>
  <si>
    <t>Juan Francisco Pérez Llorca</t>
  </si>
  <si>
    <t>María Carmen Jover Pérez</t>
  </si>
  <si>
    <t>María Gomez García</t>
  </si>
  <si>
    <t>Miguel Angel Sánchez Navarro</t>
  </si>
  <si>
    <t>Sebastian Cañadas Gallardo</t>
  </si>
  <si>
    <t>Antonio Alfonso Francés Pérez</t>
  </si>
  <si>
    <t>Antonio Miguel López Arenas</t>
  </si>
  <si>
    <t>Carolina Gracia Gómez</t>
  </si>
  <si>
    <t>Eva María Delgado Cabezuelo</t>
  </si>
  <si>
    <t>Fulgencio José Cerdán Barcelo</t>
  </si>
  <si>
    <t>Irene Navarro Díaz</t>
  </si>
  <si>
    <t>Isabel López Galera</t>
  </si>
  <si>
    <t>Jose Antonio Amat Melgarejo</t>
  </si>
  <si>
    <t>Jose Joaquin Hernández Sáez</t>
  </si>
  <si>
    <t>Manuel Penalva Alarcón</t>
  </si>
  <si>
    <t>María Teresa García Madrid</t>
  </si>
  <si>
    <t>Miguel Millana Sansaturio</t>
  </si>
  <si>
    <t>Oscar Mengual Gomis</t>
  </si>
  <si>
    <t>Patricia Maciá Mateu</t>
  </si>
  <si>
    <t>Compromís</t>
  </si>
  <si>
    <t>Ciudadanos</t>
  </si>
  <si>
    <t>Documento elaborado por Transparencia</t>
  </si>
  <si>
    <t>CARGO</t>
  </si>
  <si>
    <t>NOMBRE</t>
  </si>
  <si>
    <t>Popular</t>
  </si>
  <si>
    <t>Socialista</t>
  </si>
  <si>
    <t>Presidente</t>
  </si>
  <si>
    <t>Vicepresidentes</t>
  </si>
  <si>
    <t>Portavocia Gobierno de la Diputación y de los grupos políticos</t>
  </si>
  <si>
    <t>Diputados con delegaciones o miembros de la Junta de Gobierno</t>
  </si>
  <si>
    <t>Vicepresidencia de Organismo Autónomo y demás entes adscritos a la Diputación</t>
  </si>
  <si>
    <t>Régimen de dedicación parcial al 75% por funciones de Vicepresidencia de Comisiones Informativas u otras responsabilidades que la Presidencia atribuya en órganos o entidades dependientes de la Diputación</t>
  </si>
  <si>
    <t>Ilmo. Sr. Presidente de la Excma. Diputación Provincial de Alicante</t>
  </si>
  <si>
    <t>Diputado provincial. Portavoz Grupo Compromís</t>
  </si>
  <si>
    <t>Diputado provincial. Portavoz Grupo Socialista</t>
  </si>
  <si>
    <t>Diputada de Servicios Sociales e Igualdad</t>
  </si>
  <si>
    <t>DELEGACIONES GENÉRICAS</t>
  </si>
  <si>
    <t xml:space="preserve">Diputado de Infraestructuras y Asistencia a Municipios. Portavoz Grupo Ciudadanos </t>
  </si>
  <si>
    <t xml:space="preserve">Planes y Obras Municipales y Asistencia a Municipios </t>
  </si>
  <si>
    <t>Cultura, Transparencia, Boletín Oficial de la Provincia e Imprenta</t>
  </si>
  <si>
    <t>Imagen y Promoción Institucional, Proyectos Europeos, Informática y Telecomunicaciones, Innovación y Agenda Digital, Gestión y Registro</t>
  </si>
  <si>
    <t xml:space="preserve">Vicepresidenta 2ª y Diputada de Ciclo Hídrico. </t>
  </si>
  <si>
    <t>Ciclo Hídrico</t>
  </si>
  <si>
    <t>Turismo y Protocolo</t>
  </si>
  <si>
    <t>Presidencia, Oficina Presupuestaria y Régimen Interior</t>
  </si>
  <si>
    <t>Diputado de Carreteras, Vías, Conservación de Edificios e Instalaciones y Parque Móvil</t>
  </si>
  <si>
    <t>Carreteras, Vías, Conservación de Edificios e Instalaciones y Parque Móvil</t>
  </si>
  <si>
    <t>Medio Ambiente, Energía y Residuos Sólidos Urbanos</t>
  </si>
  <si>
    <t>Diputado de Doctor Esquerdo y Familia</t>
  </si>
  <si>
    <t>Doctor Esquerdo, Familia y Pedro Herrero</t>
  </si>
  <si>
    <t>DELEGACIONES ESPECIALES</t>
  </si>
  <si>
    <t>Bienestar Social, Igualdad y Juventud</t>
  </si>
  <si>
    <t>Diputado de Deportes</t>
  </si>
  <si>
    <t>Deportes</t>
  </si>
  <si>
    <t>Diputado de Arquitectura y Hogar Provincial</t>
  </si>
  <si>
    <t>Arquitectura y Hogar Provincial</t>
  </si>
  <si>
    <t>Diputado de Desarrollo Económico y Sectores Productivos</t>
  </si>
  <si>
    <t>Diputado de Emergencias</t>
  </si>
  <si>
    <t>Prevención y Extinción de Incendios</t>
  </si>
  <si>
    <t>Diputado provincial</t>
  </si>
  <si>
    <t>Diputada provincial. Portavoz adjunta</t>
  </si>
  <si>
    <t>Diputado de Medio Ambiente, Energía y Residuos Sólidos Urbanos. Portavoz adjunto</t>
  </si>
  <si>
    <t xml:space="preserve">Diputado de Presidencia, Economía y Régimen Interior. Portavoz Grupo Popular </t>
  </si>
  <si>
    <t>Diputado de Proyectos Europeos, Agenda Digital e Innovación. Portavoz de Gobierno</t>
  </si>
  <si>
    <t xml:space="preserve">Vicepresidenta 1ª y Diputada de Cultura y Transparencia. Portavoz Adjunta del Gobierno </t>
  </si>
  <si>
    <t>Diputada provincial</t>
  </si>
  <si>
    <t>Parcial</t>
  </si>
  <si>
    <t>Exclusiva</t>
  </si>
  <si>
    <r>
      <t xml:space="preserve">Fuente: </t>
    </r>
    <r>
      <rPr>
        <sz val="10"/>
        <color theme="1"/>
        <rFont val="Calibri"/>
        <family val="2"/>
        <scheme val="minor"/>
      </rPr>
      <t>Transparencia/Recursos Humanos</t>
    </r>
  </si>
  <si>
    <t>Sin dedicación</t>
  </si>
  <si>
    <t>SUELDO BRUTO ANUAL**</t>
  </si>
  <si>
    <t xml:space="preserve">**A las cuantías brutas señaladas, distribuidas en 14 mensualidades, se les practicarán los descuentos correspondientes en concepto de retención a cuenta del IRPF y Seguridad Social o Mutualidad de Funcionarios </t>
  </si>
  <si>
    <t xml:space="preserve">*Ver acuerdo plenario sesión extraordinaria de 2 de agosto de 2019 </t>
  </si>
  <si>
    <t>Secretaría, Intervención, Tesoreria, Patrimonio, Contencioso-Responsabilidad Patrimonial y Recursos Humanos</t>
  </si>
  <si>
    <t xml:space="preserve">Diputada de Administración General y Hacienda </t>
  </si>
  <si>
    <t>**** Otra información:</t>
  </si>
  <si>
    <t>Diputados que no perciban retribuciones por dedicación exclusiva ni parcial percibirán:</t>
  </si>
  <si>
    <t>Por asistencia a sesiones del Pleno</t>
  </si>
  <si>
    <t>Por asistencias a sesiones de Junta de Gobierno y de Comisiones Informativas</t>
  </si>
  <si>
    <t>Desarrollo Económico y Fomento</t>
  </si>
  <si>
    <t>***Categorización:</t>
  </si>
  <si>
    <t>Portavocías adjuntas de los Grupos Políticos (máximo dos, incluido el Portavoz)</t>
  </si>
  <si>
    <t>Diputado de Contratación, Residentes Internacionales y Voluntariado</t>
  </si>
  <si>
    <t>Contratación, Residentes Internacionales, Cooperación y Voluntariado</t>
  </si>
  <si>
    <t>INFORMACIÓN COMPLEMENTARIA</t>
  </si>
  <si>
    <t>(2) Asistencia a jurados de premios convocados por la Diputación de Alicante</t>
  </si>
  <si>
    <t>CUARTO TRIMESTRE 2019</t>
  </si>
  <si>
    <t>Asistencia a Jurados (2)</t>
  </si>
  <si>
    <t>Gastos de Locomoción (3)</t>
  </si>
  <si>
    <t>Exclusiva (4)</t>
  </si>
  <si>
    <t>Parcial (5)</t>
  </si>
  <si>
    <t>(5) Régimen de dedicación "sin dedicación" del 1 de octubre de 2019 hasta el 6 de noviembre de 2019. Régimen de dedicación "Parcial" desde el 7 de noviembre de 2019 (Acuerdo de Pleno en sesión ordinaria de 4 de diciembre de 2019)</t>
  </si>
  <si>
    <t>(4) Régimen de dedicación "sin dedicación" del 1 de octubre de 2019 hasta el 13 de noviembre de 2019. Régimen de dedicación "Exclusiva" desde el 14 de noviembre de 2019 (Acuerdo de Pleno en sesión ordinaria de 4 de diciembre de 2019)</t>
  </si>
  <si>
    <t>Sueldo bruto anual, régimen de dedicación, retribuciones por asistencias a órganos colegiados internos, indemnizaciones por 
asistencias a jurados  y gastos de locomoción de los cargos electos de la Diputación de Alicante - CUARTO TRIMESTRE 2019 *</t>
  </si>
  <si>
    <r>
      <t xml:space="preserve">Versión núm. 3: </t>
    </r>
    <r>
      <rPr>
        <sz val="10"/>
        <color theme="1"/>
        <rFont val="Arial"/>
        <family val="2"/>
      </rPr>
      <t>28 de abril de 2020</t>
    </r>
  </si>
  <si>
    <r>
      <t>(1)</t>
    </r>
    <r>
      <rPr>
        <sz val="8"/>
        <color theme="1"/>
        <rFont val="Times New Roman"/>
        <family val="1"/>
      </rPr>
      <t> </t>
    </r>
    <r>
      <rPr>
        <sz val="8"/>
        <color theme="1"/>
        <rFont val="Calibri"/>
        <family val="2"/>
        <scheme val="minor"/>
      </rPr>
      <t>Periodo en el que se ingresan los derechos, que no se corresponde con el periodo en el que se devenga</t>
    </r>
  </si>
  <si>
    <t>(3) Comprende el desplazamiento desde el municipio de residencia hasta la Diputación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</si>
</sst>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8"/>
      <name val="Arial"/>
      <family val="2"/>
    </font>
    <font>
      <sz val="11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center"/>
    </xf>
    <xf numFmtId="0" fontId="11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/>
    </xf>
    <xf numFmtId="165" fontId="3" fillId="0" borderId="16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/>
    <xf numFmtId="0" fontId="12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165" fontId="12" fillId="0" borderId="12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2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165" fontId="12" fillId="0" borderId="12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12" xfId="0" applyFont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0" applyFont="1" applyAlignment="1">
      <alignment vertical="center"/>
    </xf>
    <xf numFmtId="165" fontId="12" fillId="2" borderId="12" xfId="0" applyNumberFormat="1" applyFont="1" applyFill="1" applyBorder="1" applyAlignment="1">
      <alignment horizontal="center" vertical="center"/>
    </xf>
    <xf numFmtId="4" fontId="14" fillId="2" borderId="12" xfId="0" applyNumberFormat="1" applyFont="1" applyFill="1" applyBorder="1" applyAlignment="1">
      <alignment horizontal="center" vertical="center"/>
    </xf>
    <xf numFmtId="2" fontId="14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top"/>
    </xf>
    <xf numFmtId="165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vertical="top" wrapText="1"/>
    </xf>
    <xf numFmtId="8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/>
    </xf>
    <xf numFmtId="0" fontId="18" fillId="0" borderId="0" xfId="0" applyFont="1" applyFill="1" applyAlignment="1">
      <alignment vertical="center" wrapText="1"/>
    </xf>
    <xf numFmtId="0" fontId="12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164" fontId="15" fillId="3" borderId="2" xfId="1" applyFont="1" applyFill="1" applyBorder="1" applyAlignment="1">
      <alignment horizontal="center" vertical="center" wrapText="1"/>
    </xf>
    <xf numFmtId="164" fontId="15" fillId="3" borderId="17" xfId="1" applyFont="1" applyFill="1" applyBorder="1" applyAlignment="1">
      <alignment horizontal="center" vertical="center" wrapText="1"/>
    </xf>
    <xf numFmtId="164" fontId="15" fillId="3" borderId="18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5" fillId="0" borderId="0" xfId="0" applyFont="1" applyAlignment="1">
      <alignment horizontal="right" vertical="top"/>
    </xf>
    <xf numFmtId="0" fontId="22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18" fillId="0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Normal="100" workbookViewId="0">
      <selection activeCell="A3" sqref="A3:J3"/>
    </sheetView>
  </sheetViews>
  <sheetFormatPr baseColWidth="10" defaultRowHeight="15" x14ac:dyDescent="0.2"/>
  <cols>
    <col min="1" max="1" width="16.42578125" style="4" customWidth="1"/>
    <col min="2" max="2" width="20.7109375" style="5" customWidth="1"/>
    <col min="3" max="3" width="31.140625" style="5" customWidth="1"/>
    <col min="4" max="4" width="26.5703125" style="5" customWidth="1"/>
    <col min="5" max="5" width="23" style="5" customWidth="1"/>
    <col min="6" max="6" width="11.5703125" style="6" customWidth="1"/>
    <col min="7" max="7" width="15" style="6" customWidth="1"/>
    <col min="8" max="8" width="12.42578125" style="5" customWidth="1"/>
    <col min="9" max="9" width="10.7109375" style="4" customWidth="1"/>
    <col min="10" max="10" width="11" style="4" customWidth="1"/>
    <col min="11" max="16384" width="11.42578125" style="4"/>
  </cols>
  <sheetData>
    <row r="1" spans="1:10" x14ac:dyDescent="0.2">
      <c r="A1" s="24"/>
      <c r="B1" s="9" t="s">
        <v>110</v>
      </c>
      <c r="C1" s="9"/>
      <c r="D1" s="9"/>
      <c r="E1" s="9"/>
      <c r="F1" s="3"/>
      <c r="G1" s="3"/>
      <c r="H1" s="62" t="s">
        <v>37</v>
      </c>
      <c r="I1" s="62"/>
      <c r="J1" s="62"/>
    </row>
    <row r="2" spans="1:10" ht="14.25" customHeight="1" x14ac:dyDescent="0.2">
      <c r="A2" s="1"/>
      <c r="B2" s="2"/>
      <c r="C2" s="2"/>
      <c r="D2" s="2"/>
      <c r="E2" s="2"/>
      <c r="F2" s="3"/>
      <c r="G2" s="3"/>
      <c r="H2" s="63" t="s">
        <v>84</v>
      </c>
      <c r="I2" s="63"/>
      <c r="J2" s="63"/>
    </row>
    <row r="3" spans="1:10" ht="39.75" customHeight="1" thickBot="1" x14ac:dyDescent="0.25">
      <c r="A3" s="64" t="s">
        <v>109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6.5" customHeight="1" thickBot="1" x14ac:dyDescent="0.25">
      <c r="A4" s="66" t="s">
        <v>2</v>
      </c>
      <c r="B4" s="69" t="s">
        <v>39</v>
      </c>
      <c r="C4" s="79" t="s">
        <v>38</v>
      </c>
      <c r="D4" s="79" t="s">
        <v>52</v>
      </c>
      <c r="E4" s="79" t="s">
        <v>66</v>
      </c>
      <c r="F4" s="76" t="s">
        <v>1</v>
      </c>
      <c r="G4" s="76" t="s">
        <v>86</v>
      </c>
      <c r="H4" s="72" t="s">
        <v>3</v>
      </c>
      <c r="I4" s="73"/>
      <c r="J4" s="74"/>
    </row>
    <row r="5" spans="1:10" ht="15.75" thickBot="1" x14ac:dyDescent="0.25">
      <c r="A5" s="67"/>
      <c r="B5" s="70"/>
      <c r="C5" s="80"/>
      <c r="D5" s="80"/>
      <c r="E5" s="80"/>
      <c r="F5" s="77"/>
      <c r="G5" s="77"/>
      <c r="H5" s="75" t="s">
        <v>102</v>
      </c>
      <c r="I5" s="73"/>
      <c r="J5" s="74"/>
    </row>
    <row r="6" spans="1:10" ht="51.75" thickBot="1" x14ac:dyDescent="0.25">
      <c r="A6" s="68"/>
      <c r="B6" s="71"/>
      <c r="C6" s="81"/>
      <c r="D6" s="81"/>
      <c r="E6" s="81"/>
      <c r="F6" s="78"/>
      <c r="G6" s="77"/>
      <c r="H6" s="57" t="s">
        <v>0</v>
      </c>
      <c r="I6" s="58" t="s">
        <v>103</v>
      </c>
      <c r="J6" s="59" t="s">
        <v>104</v>
      </c>
    </row>
    <row r="7" spans="1:10" s="6" customFormat="1" ht="22.5" x14ac:dyDescent="0.2">
      <c r="A7" s="17" t="s">
        <v>40</v>
      </c>
      <c r="B7" s="18" t="s">
        <v>11</v>
      </c>
      <c r="C7" s="29" t="s">
        <v>48</v>
      </c>
      <c r="D7" s="29" t="s">
        <v>59</v>
      </c>
      <c r="E7" s="33"/>
      <c r="F7" s="17" t="s">
        <v>83</v>
      </c>
      <c r="G7" s="20">
        <v>83227.34</v>
      </c>
      <c r="H7" s="40">
        <v>0</v>
      </c>
      <c r="I7" s="40">
        <v>0</v>
      </c>
      <c r="J7" s="40">
        <v>0</v>
      </c>
    </row>
    <row r="8" spans="1:10" s="6" customFormat="1" ht="33.75" x14ac:dyDescent="0.2">
      <c r="A8" s="19" t="s">
        <v>36</v>
      </c>
      <c r="B8" s="18" t="s">
        <v>6</v>
      </c>
      <c r="C8" s="29" t="s">
        <v>80</v>
      </c>
      <c r="D8" s="29" t="s">
        <v>55</v>
      </c>
      <c r="E8" s="33"/>
      <c r="F8" s="17" t="s">
        <v>83</v>
      </c>
      <c r="G8" s="20">
        <v>73240.86</v>
      </c>
      <c r="H8" s="40">
        <v>0</v>
      </c>
      <c r="I8" s="40">
        <v>45.89</v>
      </c>
      <c r="J8" s="40">
        <v>0</v>
      </c>
    </row>
    <row r="9" spans="1:10" s="6" customFormat="1" ht="22.5" x14ac:dyDescent="0.2">
      <c r="A9" s="25" t="s">
        <v>40</v>
      </c>
      <c r="B9" s="26" t="s">
        <v>9</v>
      </c>
      <c r="C9" s="30" t="s">
        <v>57</v>
      </c>
      <c r="D9" s="30" t="s">
        <v>58</v>
      </c>
      <c r="E9" s="34"/>
      <c r="F9" s="25" t="s">
        <v>83</v>
      </c>
      <c r="G9" s="28">
        <v>73240.86</v>
      </c>
      <c r="H9" s="40">
        <v>0</v>
      </c>
      <c r="I9" s="40">
        <v>0</v>
      </c>
      <c r="J9" s="40">
        <f>255.36+291.84</f>
        <v>547.20000000000005</v>
      </c>
    </row>
    <row r="10" spans="1:10" s="6" customFormat="1" ht="45" x14ac:dyDescent="0.2">
      <c r="A10" s="17" t="s">
        <v>40</v>
      </c>
      <c r="B10" s="18" t="s">
        <v>7</v>
      </c>
      <c r="C10" s="29" t="s">
        <v>79</v>
      </c>
      <c r="D10" s="29" t="s">
        <v>56</v>
      </c>
      <c r="E10" s="33"/>
      <c r="F10" s="17" t="s">
        <v>83</v>
      </c>
      <c r="G10" s="20">
        <v>73240.86</v>
      </c>
      <c r="H10" s="40">
        <v>0</v>
      </c>
      <c r="I10" s="40">
        <v>0</v>
      </c>
      <c r="J10" s="40">
        <v>44.16</v>
      </c>
    </row>
    <row r="11" spans="1:10" s="7" customFormat="1" ht="26.25" customHeight="1" x14ac:dyDescent="0.2">
      <c r="A11" s="17" t="s">
        <v>40</v>
      </c>
      <c r="B11" s="18" t="s">
        <v>12</v>
      </c>
      <c r="C11" s="29" t="s">
        <v>78</v>
      </c>
      <c r="D11" s="29" t="s">
        <v>60</v>
      </c>
      <c r="E11" s="33"/>
      <c r="F11" s="17" t="s">
        <v>83</v>
      </c>
      <c r="G11" s="20">
        <v>73240.86</v>
      </c>
      <c r="H11" s="40">
        <v>0</v>
      </c>
      <c r="I11" s="40">
        <v>0</v>
      </c>
      <c r="J11" s="40">
        <v>0</v>
      </c>
    </row>
    <row r="12" spans="1:10" s="6" customFormat="1" ht="35.25" customHeight="1" x14ac:dyDescent="0.2">
      <c r="A12" s="19" t="s">
        <v>36</v>
      </c>
      <c r="B12" s="18" t="s">
        <v>5</v>
      </c>
      <c r="C12" s="29" t="s">
        <v>53</v>
      </c>
      <c r="D12" s="29" t="s">
        <v>54</v>
      </c>
      <c r="E12" s="33"/>
      <c r="F12" s="17" t="s">
        <v>83</v>
      </c>
      <c r="G12" s="20">
        <v>73240.86</v>
      </c>
      <c r="H12" s="40">
        <v>0</v>
      </c>
      <c r="I12" s="40">
        <v>0</v>
      </c>
      <c r="J12" s="40">
        <f>195.78+164.86+164.86</f>
        <v>525.5</v>
      </c>
    </row>
    <row r="13" spans="1:10" s="6" customFormat="1" ht="22.5" x14ac:dyDescent="0.2">
      <c r="A13" s="17" t="s">
        <v>40</v>
      </c>
      <c r="B13" s="18" t="s">
        <v>19</v>
      </c>
      <c r="C13" s="29" t="s">
        <v>77</v>
      </c>
      <c r="D13" s="29" t="s">
        <v>63</v>
      </c>
      <c r="E13" s="33"/>
      <c r="F13" s="17" t="s">
        <v>83</v>
      </c>
      <c r="G13" s="20">
        <v>70448.14</v>
      </c>
      <c r="H13" s="40">
        <v>0</v>
      </c>
      <c r="I13" s="40">
        <v>0</v>
      </c>
      <c r="J13" s="40">
        <f>515.2+529.92+456.32</f>
        <v>1501.4399999999998</v>
      </c>
    </row>
    <row r="14" spans="1:10" s="8" customFormat="1" ht="33.75" x14ac:dyDescent="0.2">
      <c r="A14" s="17" t="s">
        <v>40</v>
      </c>
      <c r="B14" s="18" t="s">
        <v>8</v>
      </c>
      <c r="C14" s="29" t="s">
        <v>61</v>
      </c>
      <c r="D14" s="29" t="s">
        <v>62</v>
      </c>
      <c r="E14" s="33"/>
      <c r="F14" s="17" t="s">
        <v>83</v>
      </c>
      <c r="G14" s="20">
        <v>68448.100000000006</v>
      </c>
      <c r="H14" s="40">
        <v>0</v>
      </c>
      <c r="I14" s="40">
        <v>0</v>
      </c>
      <c r="J14" s="40">
        <f>167.04+111.36</f>
        <v>278.39999999999998</v>
      </c>
    </row>
    <row r="15" spans="1:10" s="8" customFormat="1" ht="22.5" x14ac:dyDescent="0.2">
      <c r="A15" s="17" t="s">
        <v>40</v>
      </c>
      <c r="B15" s="18" t="s">
        <v>14</v>
      </c>
      <c r="C15" s="29" t="s">
        <v>64</v>
      </c>
      <c r="D15" s="29" t="s">
        <v>65</v>
      </c>
      <c r="E15" s="33"/>
      <c r="F15" s="17" t="s">
        <v>83</v>
      </c>
      <c r="G15" s="20">
        <v>68448.100000000006</v>
      </c>
      <c r="H15" s="40">
        <v>0</v>
      </c>
      <c r="I15" s="40">
        <v>0</v>
      </c>
      <c r="J15" s="40">
        <f>959.31+1511.92</f>
        <v>2471.23</v>
      </c>
    </row>
    <row r="16" spans="1:10" s="8" customFormat="1" ht="33.75" x14ac:dyDescent="0.2">
      <c r="A16" s="17" t="s">
        <v>40</v>
      </c>
      <c r="B16" s="18" t="s">
        <v>15</v>
      </c>
      <c r="C16" s="29" t="s">
        <v>98</v>
      </c>
      <c r="D16" s="29" t="s">
        <v>99</v>
      </c>
      <c r="E16" s="33"/>
      <c r="F16" s="17" t="s">
        <v>83</v>
      </c>
      <c r="G16" s="20">
        <v>68448.100000000006</v>
      </c>
      <c r="H16" s="40">
        <v>0</v>
      </c>
      <c r="I16" s="40">
        <v>0</v>
      </c>
      <c r="J16" s="40">
        <f>389.12+337.92+348.16</f>
        <v>1075.2</v>
      </c>
    </row>
    <row r="17" spans="1:10" s="8" customFormat="1" ht="45" x14ac:dyDescent="0.2">
      <c r="A17" s="17" t="s">
        <v>40</v>
      </c>
      <c r="B17" s="18" t="s">
        <v>18</v>
      </c>
      <c r="C17" s="29" t="s">
        <v>90</v>
      </c>
      <c r="D17" s="29" t="s">
        <v>89</v>
      </c>
      <c r="E17" s="33"/>
      <c r="F17" s="17" t="s">
        <v>83</v>
      </c>
      <c r="G17" s="20">
        <v>68448.100000000006</v>
      </c>
      <c r="H17" s="40">
        <v>0</v>
      </c>
      <c r="I17" s="40">
        <v>0</v>
      </c>
      <c r="J17" s="40">
        <f>316.8+288+288</f>
        <v>892.8</v>
      </c>
    </row>
    <row r="18" spans="1:10" s="6" customFormat="1" x14ac:dyDescent="0.2">
      <c r="A18" s="17" t="s">
        <v>40</v>
      </c>
      <c r="B18" s="18" t="s">
        <v>10</v>
      </c>
      <c r="C18" s="31" t="s">
        <v>68</v>
      </c>
      <c r="D18" s="10"/>
      <c r="E18" s="35" t="s">
        <v>69</v>
      </c>
      <c r="F18" s="17" t="s">
        <v>83</v>
      </c>
      <c r="G18" s="20">
        <v>68448.100000000006</v>
      </c>
      <c r="H18" s="40">
        <v>0</v>
      </c>
      <c r="I18" s="40">
        <v>0</v>
      </c>
      <c r="J18" s="40">
        <f>160+224</f>
        <v>384</v>
      </c>
    </row>
    <row r="19" spans="1:10" s="6" customFormat="1" ht="22.5" x14ac:dyDescent="0.2">
      <c r="A19" s="17" t="s">
        <v>40</v>
      </c>
      <c r="B19" s="18" t="s">
        <v>13</v>
      </c>
      <c r="C19" s="31" t="s">
        <v>73</v>
      </c>
      <c r="D19" s="10"/>
      <c r="E19" s="33" t="s">
        <v>74</v>
      </c>
      <c r="F19" s="17" t="s">
        <v>83</v>
      </c>
      <c r="G19" s="20">
        <v>68448.100000000006</v>
      </c>
      <c r="H19" s="40">
        <v>0</v>
      </c>
      <c r="I19" s="40">
        <v>0</v>
      </c>
      <c r="J19" s="40">
        <f>1294.08+1233.92+1173.76</f>
        <v>3701.76</v>
      </c>
    </row>
    <row r="20" spans="1:10" s="8" customFormat="1" x14ac:dyDescent="0.2">
      <c r="A20" s="17" t="s">
        <v>40</v>
      </c>
      <c r="B20" s="18" t="s">
        <v>16</v>
      </c>
      <c r="C20" s="29" t="s">
        <v>70</v>
      </c>
      <c r="D20" s="10"/>
      <c r="E20" s="33" t="s">
        <v>71</v>
      </c>
      <c r="F20" s="17" t="s">
        <v>83</v>
      </c>
      <c r="G20" s="20">
        <v>68448.100000000006</v>
      </c>
      <c r="H20" s="40">
        <v>0</v>
      </c>
      <c r="I20" s="40">
        <v>0</v>
      </c>
      <c r="J20" s="40">
        <f>372.2+333.04</f>
        <v>705.24</v>
      </c>
    </row>
    <row r="21" spans="1:10" s="8" customFormat="1" ht="22.5" x14ac:dyDescent="0.2">
      <c r="A21" s="17" t="s">
        <v>40</v>
      </c>
      <c r="B21" s="18" t="s">
        <v>17</v>
      </c>
      <c r="C21" s="29" t="s">
        <v>51</v>
      </c>
      <c r="D21" s="10"/>
      <c r="E21" s="33" t="s">
        <v>67</v>
      </c>
      <c r="F21" s="17" t="s">
        <v>83</v>
      </c>
      <c r="G21" s="20">
        <v>68448.100000000006</v>
      </c>
      <c r="H21" s="40">
        <v>0</v>
      </c>
      <c r="I21" s="40">
        <v>0</v>
      </c>
      <c r="J21" s="40">
        <f>126.72+105.6</f>
        <v>232.32</v>
      </c>
    </row>
    <row r="22" spans="1:10" s="8" customFormat="1" ht="22.5" x14ac:dyDescent="0.2">
      <c r="A22" s="17" t="s">
        <v>40</v>
      </c>
      <c r="B22" s="18" t="s">
        <v>20</v>
      </c>
      <c r="C22" s="29" t="s">
        <v>72</v>
      </c>
      <c r="D22" s="10"/>
      <c r="E22" s="33" t="s">
        <v>95</v>
      </c>
      <c r="F22" s="17" t="s">
        <v>83</v>
      </c>
      <c r="G22" s="20">
        <v>68448.100000000006</v>
      </c>
      <c r="H22" s="40">
        <v>0</v>
      </c>
      <c r="I22" s="40">
        <v>0</v>
      </c>
      <c r="J22" s="40">
        <f>89.6+89.6+53.76</f>
        <v>232.95999999999998</v>
      </c>
    </row>
    <row r="23" spans="1:10" s="8" customFormat="1" ht="23.25" customHeight="1" x14ac:dyDescent="0.2">
      <c r="A23" s="17" t="s">
        <v>41</v>
      </c>
      <c r="B23" s="18" t="s">
        <v>21</v>
      </c>
      <c r="C23" s="29" t="s">
        <v>50</v>
      </c>
      <c r="D23" s="29"/>
      <c r="E23" s="33"/>
      <c r="F23" s="17" t="s">
        <v>83</v>
      </c>
      <c r="G23" s="20">
        <v>73240.86</v>
      </c>
      <c r="H23" s="40">
        <v>0</v>
      </c>
      <c r="I23" s="40">
        <v>0</v>
      </c>
      <c r="J23" s="40">
        <f>460.8+460.8+691.2</f>
        <v>1612.8000000000002</v>
      </c>
    </row>
    <row r="24" spans="1:10" s="8" customFormat="1" ht="16.5" customHeight="1" x14ac:dyDescent="0.2">
      <c r="A24" s="25" t="s">
        <v>41</v>
      </c>
      <c r="B24" s="26" t="s">
        <v>34</v>
      </c>
      <c r="C24" s="30" t="s">
        <v>76</v>
      </c>
      <c r="D24" s="27"/>
      <c r="E24" s="36"/>
      <c r="F24" s="25" t="s">
        <v>85</v>
      </c>
      <c r="G24" s="28">
        <v>0</v>
      </c>
      <c r="H24" s="40">
        <f>700+1500+350+500+700+750</f>
        <v>4500</v>
      </c>
      <c r="I24" s="40">
        <v>0</v>
      </c>
      <c r="J24" s="40">
        <f>102.4+61.44+163.84</f>
        <v>327.68</v>
      </c>
    </row>
    <row r="25" spans="1:10" s="8" customFormat="1" ht="16.5" customHeight="1" x14ac:dyDescent="0.2">
      <c r="A25" s="25" t="s">
        <v>41</v>
      </c>
      <c r="B25" s="26" t="s">
        <v>28</v>
      </c>
      <c r="C25" s="30" t="s">
        <v>75</v>
      </c>
      <c r="D25" s="27"/>
      <c r="E25" s="36"/>
      <c r="F25" s="25" t="s">
        <v>83</v>
      </c>
      <c r="G25" s="28">
        <v>68448.100000000006</v>
      </c>
      <c r="H25" s="40">
        <v>0</v>
      </c>
      <c r="I25" s="40">
        <v>0</v>
      </c>
      <c r="J25" s="40">
        <f>250.88+282.24</f>
        <v>533.12</v>
      </c>
    </row>
    <row r="26" spans="1:10" s="8" customFormat="1" x14ac:dyDescent="0.2">
      <c r="A26" s="17" t="s">
        <v>41</v>
      </c>
      <c r="B26" s="18" t="s">
        <v>22</v>
      </c>
      <c r="C26" s="29" t="s">
        <v>75</v>
      </c>
      <c r="D26" s="10"/>
      <c r="E26" s="37"/>
      <c r="F26" s="17" t="s">
        <v>82</v>
      </c>
      <c r="G26" s="20">
        <v>51336.04</v>
      </c>
      <c r="H26" s="40">
        <v>0</v>
      </c>
      <c r="I26" s="40">
        <v>0</v>
      </c>
      <c r="J26" s="40">
        <f>227.2+363.52+499.84</f>
        <v>1090.56</v>
      </c>
    </row>
    <row r="27" spans="1:10" s="8" customFormat="1" x14ac:dyDescent="0.2">
      <c r="A27" s="17" t="s">
        <v>41</v>
      </c>
      <c r="B27" s="18" t="s">
        <v>23</v>
      </c>
      <c r="C27" s="29" t="s">
        <v>81</v>
      </c>
      <c r="D27" s="10"/>
      <c r="E27" s="37"/>
      <c r="F27" s="17" t="s">
        <v>82</v>
      </c>
      <c r="G27" s="20">
        <v>51336.04</v>
      </c>
      <c r="H27" s="40">
        <v>0</v>
      </c>
      <c r="I27" s="40">
        <v>0</v>
      </c>
      <c r="J27" s="40">
        <v>0</v>
      </c>
    </row>
    <row r="28" spans="1:10" s="8" customFormat="1" x14ac:dyDescent="0.2">
      <c r="A28" s="17" t="s">
        <v>41</v>
      </c>
      <c r="B28" s="18" t="s">
        <v>24</v>
      </c>
      <c r="C28" s="29" t="s">
        <v>81</v>
      </c>
      <c r="D28" s="10"/>
      <c r="E28" s="37"/>
      <c r="F28" s="17" t="s">
        <v>82</v>
      </c>
      <c r="G28" s="20">
        <v>51336.04</v>
      </c>
      <c r="H28" s="40">
        <v>0</v>
      </c>
      <c r="I28" s="40">
        <v>0</v>
      </c>
      <c r="J28" s="40">
        <f>71.68+71.68+107.52</f>
        <v>250.88</v>
      </c>
    </row>
    <row r="29" spans="1:10" s="8" customFormat="1" x14ac:dyDescent="0.2">
      <c r="A29" s="17" t="s">
        <v>41</v>
      </c>
      <c r="B29" s="18" t="s">
        <v>25</v>
      </c>
      <c r="C29" s="29" t="s">
        <v>75</v>
      </c>
      <c r="D29" s="10"/>
      <c r="E29" s="37"/>
      <c r="F29" s="17" t="s">
        <v>82</v>
      </c>
      <c r="G29" s="20">
        <v>51336.04</v>
      </c>
      <c r="H29" s="40">
        <v>0</v>
      </c>
      <c r="I29" s="40">
        <v>0</v>
      </c>
      <c r="J29" s="40">
        <f>194.56+389.12+437.76</f>
        <v>1021.44</v>
      </c>
    </row>
    <row r="30" spans="1:10" s="8" customFormat="1" x14ac:dyDescent="0.2">
      <c r="A30" s="17" t="s">
        <v>41</v>
      </c>
      <c r="B30" s="18" t="s">
        <v>26</v>
      </c>
      <c r="C30" s="29" t="s">
        <v>81</v>
      </c>
      <c r="D30" s="10"/>
      <c r="E30" s="37"/>
      <c r="F30" s="17" t="s">
        <v>82</v>
      </c>
      <c r="G30" s="20">
        <v>51336.04</v>
      </c>
      <c r="H30" s="40">
        <v>0</v>
      </c>
      <c r="I30" s="40">
        <v>0</v>
      </c>
      <c r="J30" s="40">
        <f>266.24+266.24+399.36</f>
        <v>931.84</v>
      </c>
    </row>
    <row r="31" spans="1:10" s="8" customFormat="1" x14ac:dyDescent="0.2">
      <c r="A31" s="17" t="s">
        <v>41</v>
      </c>
      <c r="B31" s="18" t="s">
        <v>29</v>
      </c>
      <c r="C31" s="29" t="s">
        <v>75</v>
      </c>
      <c r="D31" s="10"/>
      <c r="E31" s="37"/>
      <c r="F31" s="17" t="s">
        <v>82</v>
      </c>
      <c r="G31" s="20">
        <v>51336.04</v>
      </c>
      <c r="H31" s="40">
        <v>0</v>
      </c>
      <c r="I31" s="40">
        <v>0</v>
      </c>
      <c r="J31" s="40">
        <f>207.36+414.72+380.16</f>
        <v>1002.24</v>
      </c>
    </row>
    <row r="32" spans="1:10" s="7" customFormat="1" x14ac:dyDescent="0.2">
      <c r="A32" s="17" t="s">
        <v>41</v>
      </c>
      <c r="B32" s="18" t="s">
        <v>30</v>
      </c>
      <c r="C32" s="29" t="s">
        <v>75</v>
      </c>
      <c r="D32" s="10"/>
      <c r="E32" s="37"/>
      <c r="F32" s="17" t="s">
        <v>82</v>
      </c>
      <c r="G32" s="20">
        <v>51336.04</v>
      </c>
      <c r="H32" s="40">
        <v>0</v>
      </c>
      <c r="I32" s="40">
        <v>0</v>
      </c>
      <c r="J32" s="40">
        <f>147.2+206.08+235.52</f>
        <v>588.79999999999995</v>
      </c>
    </row>
    <row r="33" spans="1:10" s="6" customFormat="1" x14ac:dyDescent="0.2">
      <c r="A33" s="17" t="s">
        <v>41</v>
      </c>
      <c r="B33" s="18" t="s">
        <v>31</v>
      </c>
      <c r="C33" s="29" t="s">
        <v>81</v>
      </c>
      <c r="D33" s="10"/>
      <c r="E33" s="37"/>
      <c r="F33" s="17" t="s">
        <v>82</v>
      </c>
      <c r="G33" s="20">
        <v>51336.04</v>
      </c>
      <c r="H33" s="40">
        <v>0</v>
      </c>
      <c r="I33" s="40">
        <v>0</v>
      </c>
      <c r="J33" s="40">
        <f>350.71+398.39+454.77</f>
        <v>1203.8699999999999</v>
      </c>
    </row>
    <row r="34" spans="1:10" s="8" customFormat="1" x14ac:dyDescent="0.2">
      <c r="A34" s="17" t="s">
        <v>41</v>
      </c>
      <c r="B34" s="18" t="s">
        <v>27</v>
      </c>
      <c r="C34" s="29" t="s">
        <v>81</v>
      </c>
      <c r="D34" s="10"/>
      <c r="E34" s="37"/>
      <c r="F34" s="17" t="s">
        <v>105</v>
      </c>
      <c r="G34" s="20">
        <v>68448.100000000006</v>
      </c>
      <c r="H34" s="40">
        <f>700+1000+350+250</f>
        <v>2300</v>
      </c>
      <c r="I34" s="40">
        <v>0</v>
      </c>
      <c r="J34" s="40">
        <f>243.2+170.24+194.56</f>
        <v>608</v>
      </c>
    </row>
    <row r="35" spans="1:10" s="7" customFormat="1" x14ac:dyDescent="0.2">
      <c r="A35" s="17" t="s">
        <v>41</v>
      </c>
      <c r="B35" s="18" t="s">
        <v>32</v>
      </c>
      <c r="C35" s="29" t="s">
        <v>75</v>
      </c>
      <c r="D35" s="10"/>
      <c r="E35" s="37"/>
      <c r="F35" s="17" t="s">
        <v>85</v>
      </c>
      <c r="G35" s="42">
        <v>0</v>
      </c>
      <c r="H35" s="41">
        <f>700+3000+350+2250+700+1250</f>
        <v>8250</v>
      </c>
      <c r="I35" s="40">
        <v>0</v>
      </c>
      <c r="J35" s="40">
        <v>0</v>
      </c>
    </row>
    <row r="36" spans="1:10" s="7" customFormat="1" x14ac:dyDescent="0.2">
      <c r="A36" s="17" t="s">
        <v>41</v>
      </c>
      <c r="B36" s="18" t="s">
        <v>33</v>
      </c>
      <c r="C36" s="29" t="s">
        <v>75</v>
      </c>
      <c r="D36" s="10"/>
      <c r="E36" s="37"/>
      <c r="F36" s="17" t="s">
        <v>106</v>
      </c>
      <c r="G36" s="20">
        <v>51336.04</v>
      </c>
      <c r="H36" s="40">
        <f>700+2500+350+500</f>
        <v>4050</v>
      </c>
      <c r="I36" s="40">
        <v>0</v>
      </c>
      <c r="J36" s="40">
        <f>689.72+490.2+698.67</f>
        <v>1878.5900000000001</v>
      </c>
    </row>
    <row r="37" spans="1:10" s="7" customFormat="1" x14ac:dyDescent="0.2">
      <c r="A37" s="17" t="s">
        <v>35</v>
      </c>
      <c r="B37" s="18" t="s">
        <v>4</v>
      </c>
      <c r="C37" s="31" t="s">
        <v>49</v>
      </c>
      <c r="D37" s="32"/>
      <c r="E37" s="38"/>
      <c r="F37" s="17" t="s">
        <v>83</v>
      </c>
      <c r="G37" s="20">
        <v>73240.86</v>
      </c>
      <c r="H37" s="40">
        <v>0</v>
      </c>
      <c r="I37" s="40">
        <v>0</v>
      </c>
      <c r="J37" s="40">
        <v>0</v>
      </c>
    </row>
    <row r="38" spans="1:10" s="7" customFormat="1" x14ac:dyDescent="0.2">
      <c r="A38" s="11"/>
      <c r="B38" s="12"/>
      <c r="C38" s="12"/>
      <c r="D38" s="12"/>
      <c r="E38" s="12"/>
      <c r="F38" s="13"/>
      <c r="G38" s="14"/>
      <c r="H38" s="15"/>
      <c r="I38" s="16"/>
      <c r="J38" s="16"/>
    </row>
    <row r="39" spans="1:10" ht="15.75" customHeight="1" x14ac:dyDescent="0.2">
      <c r="A39" s="60" t="s">
        <v>111</v>
      </c>
      <c r="B39" s="60"/>
      <c r="C39" s="60"/>
      <c r="D39" s="60"/>
      <c r="E39" s="60"/>
      <c r="F39" s="60"/>
      <c r="G39" s="60"/>
      <c r="H39" s="60"/>
      <c r="I39" s="60"/>
      <c r="J39" s="60"/>
    </row>
    <row r="40" spans="1:10" ht="15.75" customHeight="1" x14ac:dyDescent="0.2">
      <c r="A40" s="60" t="s">
        <v>101</v>
      </c>
      <c r="B40" s="60"/>
      <c r="C40" s="60"/>
      <c r="D40" s="60"/>
      <c r="E40" s="60"/>
      <c r="F40" s="60"/>
      <c r="G40" s="60"/>
      <c r="H40" s="60"/>
      <c r="I40" s="60"/>
      <c r="J40" s="60"/>
    </row>
    <row r="41" spans="1:10" s="6" customFormat="1" ht="15.75" customHeight="1" x14ac:dyDescent="0.2">
      <c r="A41" s="39" t="s">
        <v>112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">
      <c r="A42" s="61" t="s">
        <v>108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x14ac:dyDescent="0.2">
      <c r="A43" s="61" t="s">
        <v>107</v>
      </c>
      <c r="B43" s="61"/>
      <c r="C43" s="61"/>
      <c r="D43" s="61"/>
      <c r="E43" s="61"/>
      <c r="F43" s="61"/>
      <c r="G43" s="61"/>
      <c r="H43" s="61"/>
      <c r="I43" s="61"/>
      <c r="J43" s="61"/>
    </row>
  </sheetData>
  <mergeCells count="16">
    <mergeCell ref="A39:J39"/>
    <mergeCell ref="A42:J42"/>
    <mergeCell ref="A43:J43"/>
    <mergeCell ref="A40:J40"/>
    <mergeCell ref="H1:J1"/>
    <mergeCell ref="H2:J2"/>
    <mergeCell ref="A3:J3"/>
    <mergeCell ref="A4:A6"/>
    <mergeCell ref="B4:B6"/>
    <mergeCell ref="H4:J4"/>
    <mergeCell ref="H5:J5"/>
    <mergeCell ref="F4:F6"/>
    <mergeCell ref="G4:G6"/>
    <mergeCell ref="C4:C6"/>
    <mergeCell ref="D4:D6"/>
    <mergeCell ref="E4:E6"/>
  </mergeCells>
  <printOptions horizontalCentered="1" verticalCentered="1"/>
  <pageMargins left="0.23622047244094491" right="0.23622047244094491" top="0.94488188976377963" bottom="0.55118110236220474" header="0.31496062992125984" footer="0.31496062992125984"/>
  <pageSetup paperSize="9" scale="75" orientation="landscape" r:id="rId1"/>
  <headerFooter>
    <oddHeader>&amp;L&amp;G&amp;R&amp;"-,Negrita"&amp;K03+039TRANSPARENCIA</oddHeader>
    <oddFooter>&amp;CPágina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130" zoomScaleNormal="130" workbookViewId="0">
      <selection sqref="A1:J1"/>
    </sheetView>
  </sheetViews>
  <sheetFormatPr baseColWidth="10" defaultRowHeight="11.25" x14ac:dyDescent="0.2"/>
  <cols>
    <col min="1" max="16384" width="11.42578125" style="21"/>
  </cols>
  <sheetData>
    <row r="1" spans="1:12" s="51" customFormat="1" ht="16.5" customHeight="1" x14ac:dyDescent="0.2">
      <c r="A1" s="82" t="s">
        <v>100</v>
      </c>
      <c r="B1" s="82"/>
      <c r="C1" s="82"/>
      <c r="D1" s="82"/>
      <c r="E1" s="82"/>
      <c r="F1" s="82"/>
      <c r="G1" s="82"/>
      <c r="H1" s="82"/>
      <c r="I1" s="82"/>
      <c r="J1" s="82"/>
    </row>
    <row r="2" spans="1:12" s="51" customFormat="1" ht="18" customHeight="1" x14ac:dyDescent="0.2">
      <c r="A2" s="48" t="s">
        <v>88</v>
      </c>
      <c r="B2" s="48"/>
      <c r="C2" s="48"/>
      <c r="D2" s="48"/>
      <c r="E2" s="48"/>
      <c r="F2" s="48"/>
      <c r="G2" s="48"/>
      <c r="H2" s="48"/>
      <c r="I2" s="48"/>
      <c r="J2" s="48"/>
    </row>
    <row r="3" spans="1:12" s="52" customFormat="1" ht="10.5" customHeight="1" x14ac:dyDescent="0.2">
      <c r="B3" s="53"/>
      <c r="C3" s="53"/>
      <c r="D3" s="53"/>
      <c r="E3" s="53"/>
      <c r="F3" s="51"/>
      <c r="G3" s="51"/>
      <c r="H3" s="53"/>
    </row>
    <row r="4" spans="1:12" s="52" customFormat="1" ht="22.5" customHeight="1" x14ac:dyDescent="0.2">
      <c r="A4" s="60" t="s">
        <v>87</v>
      </c>
      <c r="B4" s="60"/>
      <c r="C4" s="60"/>
      <c r="D4" s="60"/>
      <c r="E4" s="60"/>
      <c r="F4" s="60"/>
      <c r="G4" s="60"/>
      <c r="H4" s="60"/>
      <c r="I4" s="60"/>
      <c r="J4" s="60"/>
    </row>
    <row r="5" spans="1:12" s="52" customFormat="1" ht="16.5" customHeight="1" x14ac:dyDescent="0.2">
      <c r="A5" s="21" t="s">
        <v>96</v>
      </c>
      <c r="B5" s="21"/>
      <c r="C5" s="22"/>
      <c r="G5" s="23"/>
      <c r="H5" s="83" t="s">
        <v>91</v>
      </c>
      <c r="I5" s="83"/>
      <c r="J5" s="21"/>
    </row>
    <row r="6" spans="1:12" s="52" customFormat="1" ht="36.75" customHeight="1" x14ac:dyDescent="0.2">
      <c r="A6" s="21"/>
      <c r="B6" s="43" t="s">
        <v>42</v>
      </c>
      <c r="C6" s="44">
        <v>83227.34</v>
      </c>
      <c r="D6" s="47" t="s">
        <v>45</v>
      </c>
      <c r="E6" s="44">
        <v>68448.100000000006</v>
      </c>
      <c r="G6" s="23"/>
      <c r="H6" s="84" t="s">
        <v>92</v>
      </c>
      <c r="I6" s="84"/>
      <c r="J6" s="84"/>
    </row>
    <row r="7" spans="1:12" s="52" customFormat="1" ht="69.75" customHeight="1" x14ac:dyDescent="0.2">
      <c r="A7" s="21"/>
      <c r="B7" s="43" t="s">
        <v>43</v>
      </c>
      <c r="C7" s="44">
        <v>73240.86</v>
      </c>
      <c r="D7" s="47" t="s">
        <v>46</v>
      </c>
      <c r="E7" s="44">
        <v>68448.100000000006</v>
      </c>
      <c r="G7" s="21"/>
      <c r="H7" s="45" t="s">
        <v>93</v>
      </c>
      <c r="I7" s="46">
        <v>350</v>
      </c>
      <c r="J7" s="49"/>
      <c r="K7" s="21"/>
      <c r="L7" s="21"/>
    </row>
    <row r="8" spans="1:12" s="52" customFormat="1" ht="191.25" customHeight="1" x14ac:dyDescent="0.2">
      <c r="A8" s="21"/>
      <c r="B8" s="47" t="s">
        <v>44</v>
      </c>
      <c r="C8" s="44">
        <v>73240.86</v>
      </c>
      <c r="D8" s="47" t="s">
        <v>47</v>
      </c>
      <c r="E8" s="44">
        <v>51336.04</v>
      </c>
      <c r="H8" s="45" t="s">
        <v>94</v>
      </c>
      <c r="I8" s="46">
        <v>250</v>
      </c>
      <c r="J8" s="54"/>
    </row>
    <row r="9" spans="1:12" s="52" customFormat="1" ht="78.75" x14ac:dyDescent="0.2">
      <c r="A9" s="21"/>
      <c r="B9" s="47" t="s">
        <v>97</v>
      </c>
      <c r="C9" s="44">
        <v>70448.14</v>
      </c>
      <c r="D9" s="55"/>
      <c r="E9" s="55"/>
      <c r="J9" s="39"/>
    </row>
    <row r="10" spans="1:12" s="52" customFormat="1" ht="36.75" customHeight="1" x14ac:dyDescent="0.2">
      <c r="A10" s="21"/>
      <c r="D10" s="55"/>
      <c r="E10" s="55"/>
    </row>
    <row r="11" spans="1:12" s="52" customFormat="1" x14ac:dyDescent="0.2">
      <c r="A11" s="21"/>
      <c r="D11" s="55"/>
      <c r="E11" s="55"/>
    </row>
    <row r="12" spans="1:12" s="52" customFormat="1" x14ac:dyDescent="0.2">
      <c r="A12" s="21"/>
      <c r="D12" s="55"/>
      <c r="E12" s="55"/>
    </row>
    <row r="13" spans="1:12" s="52" customFormat="1" ht="36.75" customHeight="1" x14ac:dyDescent="0.2">
      <c r="B13" s="56"/>
      <c r="C13" s="56"/>
      <c r="D13" s="55"/>
      <c r="E13" s="55"/>
    </row>
    <row r="14" spans="1:12" s="52" customFormat="1" ht="36.75" customHeight="1" x14ac:dyDescent="0.2">
      <c r="B14" s="56"/>
      <c r="C14" s="56"/>
      <c r="D14" s="55"/>
      <c r="E14" s="55"/>
    </row>
    <row r="15" spans="1:12" s="52" customFormat="1" ht="36.75" customHeight="1" x14ac:dyDescent="0.2">
      <c r="B15" s="53"/>
      <c r="C15" s="53"/>
    </row>
    <row r="16" spans="1:12" s="52" customFormat="1" ht="36.75" customHeight="1" x14ac:dyDescent="0.2">
      <c r="B16" s="53"/>
      <c r="C16" s="53"/>
    </row>
  </sheetData>
  <mergeCells count="4">
    <mergeCell ref="A1:J1"/>
    <mergeCell ref="A4:J4"/>
    <mergeCell ref="H5:I5"/>
    <mergeCell ref="H6:J6"/>
  </mergeCells>
  <printOptions horizontalCentered="1" verticalCentered="1"/>
  <pageMargins left="0.70866141732283472" right="0.70866141732283472" top="1.1417322834645669" bottom="0.15748031496062992" header="0.31496062992125984" footer="0.31496062992125984"/>
  <pageSetup paperSize="9" scale="110" orientation="landscape" r:id="rId1"/>
  <headerFooter>
    <oddHeader>&amp;L&amp;G&amp;R&amp;"-,Negrita"&amp;K03+039TRANSPARENCIA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INFORMACIÓN ECONÓMICA</vt:lpstr>
      <vt:lpstr>INFORMACIÓN COMPLEMENTARIA</vt:lpstr>
      <vt:lpstr>'INFORMACIÓN ECONÓMICA'!Títulos_a_imprimir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jriquelm</dc:creator>
  <cp:lastModifiedBy>TORREGROSA TRIVES, JORGE MANUEL</cp:lastModifiedBy>
  <cp:lastPrinted>2021-09-22T09:40:23Z</cp:lastPrinted>
  <dcterms:created xsi:type="dcterms:W3CDTF">2017-04-26T11:32:23Z</dcterms:created>
  <dcterms:modified xsi:type="dcterms:W3CDTF">2021-09-22T09:40:41Z</dcterms:modified>
</cp:coreProperties>
</file>