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1\INFORMACION ECON PRESUP Y ESTADIST\COSTES CAMPAÑAS PUBLICIDAD\PUBLICADO\"/>
    </mc:Choice>
  </mc:AlternateContent>
  <bookViews>
    <workbookView xWindow="-120" yWindow="-120" windowWidth="29040" windowHeight="15840"/>
  </bookViews>
  <sheets>
    <sheet name="COSTE CAMPAÑ PUBLICITARIAS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1" l="1"/>
  <c r="M8" i="1" l="1"/>
  <c r="M9" i="1"/>
  <c r="M10" i="1"/>
  <c r="M11" i="1"/>
  <c r="M12" i="1"/>
  <c r="M13" i="1"/>
  <c r="M16" i="1"/>
  <c r="M17" i="1"/>
  <c r="M18" i="1"/>
  <c r="M47" i="1" l="1"/>
  <c r="M20" i="1" l="1"/>
  <c r="M32" i="1"/>
  <c r="M26" i="1"/>
  <c r="M19" i="1"/>
  <c r="M23" i="1"/>
  <c r="M27" i="1"/>
  <c r="M28" i="1"/>
  <c r="M30" i="1"/>
  <c r="M31" i="1"/>
  <c r="M40" i="1"/>
  <c r="M41" i="1"/>
  <c r="M42" i="1"/>
  <c r="M43" i="1"/>
  <c r="M44" i="1"/>
  <c r="M45" i="1"/>
  <c r="M46" i="1"/>
  <c r="M6" i="1"/>
  <c r="M25" i="1"/>
  <c r="M35" i="1"/>
  <c r="M34" i="1"/>
  <c r="M33" i="1"/>
  <c r="M24" i="1"/>
  <c r="M39" i="1"/>
  <c r="M22" i="1"/>
  <c r="M21" i="1"/>
  <c r="M37" i="1"/>
  <c r="M36" i="1"/>
  <c r="M14" i="1"/>
  <c r="M7" i="1"/>
  <c r="M15" i="1"/>
  <c r="M29" i="1"/>
  <c r="M38" i="1"/>
  <c r="K48" i="1" l="1"/>
  <c r="J48" i="1"/>
  <c r="E48" i="1"/>
  <c r="F48" i="1"/>
  <c r="G48" i="1"/>
  <c r="H48" i="1"/>
  <c r="I48" i="1"/>
  <c r="D48" i="1"/>
  <c r="C48" i="1"/>
  <c r="M48" i="1" l="1"/>
</calcChain>
</file>

<file path=xl/sharedStrings.xml><?xml version="1.0" encoding="utf-8"?>
<sst xmlns="http://schemas.openxmlformats.org/spreadsheetml/2006/main" count="102" uniqueCount="71">
  <si>
    <t>CAMPAÑA</t>
  </si>
  <si>
    <t>EXTERIOR</t>
  </si>
  <si>
    <t>ON LINE</t>
  </si>
  <si>
    <t>PRENSA</t>
  </si>
  <si>
    <t>RADIO</t>
  </si>
  <si>
    <t>REDES SOCIALES</t>
  </si>
  <si>
    <t>REVISTAS</t>
  </si>
  <si>
    <t>TELEVISIÓN</t>
  </si>
  <si>
    <t>CULTURA</t>
  </si>
  <si>
    <t>MEDIO AMBIENTE</t>
  </si>
  <si>
    <t>FOMENTO</t>
  </si>
  <si>
    <t>LA DIPU CON LAS HOGUERAS</t>
  </si>
  <si>
    <t>Total</t>
  </si>
  <si>
    <t>DEPARTAMENTO</t>
  </si>
  <si>
    <t>PRESIDENCIA</t>
  </si>
  <si>
    <t>DEPORTES</t>
  </si>
  <si>
    <t>IGUALDAD</t>
  </si>
  <si>
    <t>JUVENTUD</t>
  </si>
  <si>
    <t>LONAS/ROLLERS</t>
  </si>
  <si>
    <t>CREATIVIDADES</t>
  </si>
  <si>
    <t>CARRETERAS</t>
  </si>
  <si>
    <t>COLOCACION EXTERIOR AUTOBUSES</t>
  </si>
  <si>
    <t>TOTAL CAMPAÑA</t>
  </si>
  <si>
    <t>AGENDA CULTURAL ONLINE. ABRIL</t>
  </si>
  <si>
    <t>AGENDA CULTURAL ONLINE. JULIO</t>
  </si>
  <si>
    <t>AGENDA CULTURAL ONLINE. JUNIO</t>
  </si>
  <si>
    <t>AGENDA CULTURAL ONLINE. MAYO</t>
  </si>
  <si>
    <t>AGENDA CULTURAL. FEBRERO</t>
  </si>
  <si>
    <t>AGENDA CULTURAL. MARZO</t>
  </si>
  <si>
    <t>CUIDANDO EL AGUA PROTEGEMOS EL PLANETA.JULIO</t>
  </si>
  <si>
    <t>CUIDANDO EL AGUA PROTEGEMOS EL PLANETA.JUNIO</t>
  </si>
  <si>
    <t>ENCUENTROS CULTURALES. MUBAG. DICIEMBRE</t>
  </si>
  <si>
    <t>ENCUENTROS CULTURALES. MUBAG. ENERO</t>
  </si>
  <si>
    <t>ESPACIOS NATURALES</t>
  </si>
  <si>
    <t>NO PODEMOS ESTAR JUNTOS PERO PODEMOS ESTAR UNIDOS. ABRIL</t>
  </si>
  <si>
    <t>NO PODEMOS ESTAR JUNTOS PERO PODEMOS ESTAR UNIDOS. MAYO</t>
  </si>
  <si>
    <t>PLANIFICA</t>
  </si>
  <si>
    <t>SOLIDARIOS FRENTE AL COVID-19</t>
  </si>
  <si>
    <t>UNIDOS FRENTE AL CORONAVIRUS</t>
  </si>
  <si>
    <t>VIOLENCIAS MACHISTAS - GENERAL</t>
  </si>
  <si>
    <t>VIOLENCIAS MACHISTAS - VEGA BAJA</t>
  </si>
  <si>
    <t>VOLVEMOS, AHORA MAS CERCA. JULIO</t>
  </si>
  <si>
    <t>VOLVEMOS, AHORA MAS CERCA. JUNIO</t>
  </si>
  <si>
    <t>YOMEQUEDOENCASACONLADIPU</t>
  </si>
  <si>
    <t>#MASPARAJES</t>
  </si>
  <si>
    <t>LA DIPU CON EL DEPORTE</t>
  </si>
  <si>
    <t>PREMIOS PROVINCIALES DE LA JUVENTUD ´20</t>
  </si>
  <si>
    <t>PLANIFICA 2 SEPTIEMBRE</t>
  </si>
  <si>
    <t>PLANIFICA 2 OCTUBRE</t>
  </si>
  <si>
    <t>JORNADAS DE EMPRENDIMIENTO JOVEN</t>
  </si>
  <si>
    <t>FESTIVAL ARTES ESCÉNICAS OCTUBRE</t>
  </si>
  <si>
    <t>FESTIVAL ARTES ESCÉNICAS NOVIEMBRE</t>
  </si>
  <si>
    <t>PREMIOS PROVINCIALES DE LA JUVENTUD 2 OCTUBRE</t>
  </si>
  <si>
    <t>PREMIOS PROVINCIALES DE LA JUVENTUD 2 NOVIEMBRE</t>
  </si>
  <si>
    <t>ALICANTE INTERNACIONAL SKATE CLUB OPEN</t>
  </si>
  <si>
    <t>AGENDA CULTURAL APP</t>
  </si>
  <si>
    <t>APOYAMOS NUESTRA PROVINCIA</t>
  </si>
  <si>
    <t>MAS CERCA 2021</t>
  </si>
  <si>
    <t>RECICLAMOS CON EL COMPOSTAJE</t>
  </si>
  <si>
    <t>ANUNCIOS CARRETERAS 2020</t>
  </si>
  <si>
    <t>ASISTENCIA A MUNICIPIOS</t>
  </si>
  <si>
    <t>COSTE CAMPAÑAS PUBLICITARIAS Y ANUNCIOS. PERIODO DICIEMBRE 2019 A NOVIEMBRE 2020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</si>
  <si>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Gabinete de Comunicación</t>
    </r>
  </si>
  <si>
    <t>JORNADA SOBRE INTELIGENCIA ECONÓMICA Y TERRITORIO</t>
  </si>
  <si>
    <t>LA DIPUTACIÓN CON LA NAVIDAD. DICIEMBRE</t>
  </si>
  <si>
    <t>LA DIPUTACIÓN CON LA NAVIDAD. ENERO</t>
  </si>
  <si>
    <t>CICLO HÍDRICO</t>
  </si>
  <si>
    <t>SENDERISMO CON LA DIPUTACIÓN</t>
  </si>
  <si>
    <t>DESARROLLO ECONÓMICO Y SECTORES PRODUCTIVOS</t>
  </si>
  <si>
    <t>Los anuncios del departamento de Carreteras colocados en Lonas, Rollers y en exterior de autobuses, son independientes de los Contratos de compra de espacios en medios y producción de creatividades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</si>
  <si>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12 de mayo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</si>
</sst>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0" xfId="0" applyNumberFormat="1" applyFont="1" applyBorder="1"/>
    <xf numFmtId="0" fontId="3" fillId="0" borderId="2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3" xfId="0" applyNumberFormat="1" applyFont="1" applyBorder="1"/>
    <xf numFmtId="0" fontId="0" fillId="0" borderId="0" xfId="0" applyFont="1"/>
    <xf numFmtId="164" fontId="0" fillId="0" borderId="0" xfId="0" applyNumberFormat="1" applyFont="1"/>
    <xf numFmtId="164" fontId="0" fillId="0" borderId="2" xfId="0" applyNumberFormat="1" applyFont="1" applyBorder="1"/>
    <xf numFmtId="0" fontId="0" fillId="0" borderId="2" xfId="0" applyFont="1" applyBorder="1"/>
    <xf numFmtId="0" fontId="0" fillId="0" borderId="3" xfId="0" applyFont="1" applyBorder="1"/>
    <xf numFmtId="164" fontId="0" fillId="0" borderId="3" xfId="0" applyNumberFormat="1" applyFont="1" applyBorder="1"/>
    <xf numFmtId="0" fontId="3" fillId="0" borderId="1" xfId="0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4" fillId="2" borderId="3" xfId="0" applyFont="1" applyFill="1" applyBorder="1"/>
    <xf numFmtId="164" fontId="4" fillId="2" borderId="3" xfId="0" applyNumberFormat="1" applyFont="1" applyFill="1" applyBorder="1"/>
    <xf numFmtId="164" fontId="0" fillId="2" borderId="3" xfId="0" applyNumberFormat="1" applyFont="1" applyFill="1" applyBorder="1"/>
    <xf numFmtId="164" fontId="3" fillId="2" borderId="3" xfId="0" applyNumberFormat="1" applyFont="1" applyFill="1" applyBorder="1"/>
    <xf numFmtId="164" fontId="0" fillId="2" borderId="0" xfId="0" applyNumberFormat="1" applyFont="1" applyFill="1"/>
    <xf numFmtId="164" fontId="0" fillId="2" borderId="2" xfId="0" applyNumberFormat="1" applyFont="1" applyFill="1" applyBorder="1"/>
    <xf numFmtId="164" fontId="0" fillId="2" borderId="0" xfId="0" applyNumberFormat="1" applyFont="1" applyFill="1" applyBorder="1"/>
    <xf numFmtId="164" fontId="0" fillId="2" borderId="4" xfId="0" applyNumberFormat="1" applyFont="1" applyFill="1" applyBorder="1"/>
    <xf numFmtId="164" fontId="5" fillId="2" borderId="0" xfId="0" applyNumberFormat="1" applyFont="1" applyFill="1" applyBorder="1"/>
    <xf numFmtId="164" fontId="5" fillId="0" borderId="0" xfId="0" applyNumberFormat="1" applyFont="1" applyBorder="1"/>
    <xf numFmtId="164" fontId="5" fillId="2" borderId="2" xfId="0" applyNumberFormat="1" applyFont="1" applyFill="1" applyBorder="1"/>
    <xf numFmtId="164" fontId="5" fillId="0" borderId="2" xfId="0" applyNumberFormat="1" applyFont="1" applyBorder="1"/>
    <xf numFmtId="0" fontId="1" fillId="2" borderId="3" xfId="0" applyFont="1" applyFill="1" applyBorder="1"/>
    <xf numFmtId="164" fontId="0" fillId="0" borderId="3" xfId="0" applyNumberFormat="1" applyBorder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0" fillId="0" borderId="2" xfId="0" applyFont="1" applyBorder="1" applyAlignment="1">
      <alignment vertical="top" wrapText="1"/>
    </xf>
    <xf numFmtId="164" fontId="0" fillId="0" borderId="2" xfId="0" applyNumberFormat="1" applyFont="1" applyBorder="1" applyAlignment="1">
      <alignment vertical="top"/>
    </xf>
    <xf numFmtId="164" fontId="0" fillId="2" borderId="2" xfId="0" applyNumberFormat="1" applyFont="1" applyFill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</font>
      <numFmt numFmtId="164" formatCode="#,##0.00\ &quot;€&quot;"/>
      <fill>
        <patternFill>
          <bgColor theme="3" tint="0.39997558519241921"/>
        </patternFill>
      </fill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</font>
      <numFmt numFmtId="164" formatCode="#,##0.00\ &quot;€&quot;"/>
      <fill>
        <patternFill>
          <bgColor theme="3" tint="0.39997558519241921"/>
        </patternFill>
      </fill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1" displayName="Tabla1" ref="A5:M48" totalsRowCount="1" headerRowDxfId="29" dataDxfId="27" headerRowBorderDxfId="28" tableBorderDxfId="26">
  <sortState ref="A5:M46">
    <sortCondition ref="A4:A46"/>
  </sortState>
  <tableColumns count="13">
    <tableColumn id="1" name="CAMPAÑA" totalsRowLabel="Total" dataDxfId="25" totalsRowDxfId="24"/>
    <tableColumn id="2" name="DEPARTAMENTO" dataDxfId="23" totalsRowDxfId="22"/>
    <tableColumn id="3" name="EXTERIOR" totalsRowFunction="sum" dataDxfId="21" totalsRowDxfId="20"/>
    <tableColumn id="4" name="ON LINE" totalsRowFunction="sum" dataDxfId="19" totalsRowDxfId="18"/>
    <tableColumn id="5" name="PRENSA" totalsRowFunction="sum" dataDxfId="17" totalsRowDxfId="16"/>
    <tableColumn id="6" name="RADIO" totalsRowFunction="sum" dataDxfId="15" totalsRowDxfId="14"/>
    <tableColumn id="7" name="REDES SOCIALES" totalsRowFunction="sum" dataDxfId="13" totalsRowDxfId="12"/>
    <tableColumn id="8" name="REVISTAS" totalsRowFunction="sum" dataDxfId="11" totalsRowDxfId="10"/>
    <tableColumn id="9" name="TELEVISIÓN" totalsRowFunction="sum" dataDxfId="9" totalsRowDxfId="8"/>
    <tableColumn id="13" name="COLOCACION EXTERIOR AUTOBUSES" totalsRowFunction="sum" dataDxfId="7" totalsRowDxfId="6"/>
    <tableColumn id="12" name="LONAS/ROLLERS" totalsRowFunction="sum" dataDxfId="5" totalsRowDxfId="4"/>
    <tableColumn id="11" name="CREATIVIDADES" totalsRowFunction="sum" dataDxfId="3" totalsRowDxfId="2"/>
    <tableColumn id="10" name="TOTAL CAMPAÑA" totalsRowFunction="sum" dataDxfId="1" totalsRowDxfId="0">
      <calculatedColumnFormula>SUM(Tabla1[[#This Row],[EXTERIOR]:[CREATIVIDADES]])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Normal="100" workbookViewId="0">
      <selection activeCell="A3" sqref="A3:M3"/>
    </sheetView>
  </sheetViews>
  <sheetFormatPr baseColWidth="10" defaultRowHeight="15" x14ac:dyDescent="0.25"/>
  <cols>
    <col min="1" max="1" width="67.85546875" customWidth="1"/>
    <col min="2" max="2" width="29.85546875" customWidth="1"/>
    <col min="3" max="3" width="12.140625" customWidth="1"/>
    <col min="5" max="5" width="13.28515625" customWidth="1"/>
    <col min="7" max="7" width="17.28515625" customWidth="1"/>
    <col min="9" max="9" width="13.28515625" customWidth="1"/>
    <col min="10" max="10" width="17.85546875" customWidth="1"/>
    <col min="11" max="11" width="16.42578125" customWidth="1"/>
    <col min="12" max="12" width="15.140625" customWidth="1"/>
    <col min="13" max="13" width="14.7109375" customWidth="1"/>
  </cols>
  <sheetData>
    <row r="1" spans="1:13" x14ac:dyDescent="0.25">
      <c r="A1" t="s">
        <v>70</v>
      </c>
      <c r="K1" t="s">
        <v>62</v>
      </c>
    </row>
    <row r="3" spans="1:13" ht="21" x14ac:dyDescent="0.35">
      <c r="A3" s="44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5" spans="1:13" ht="44.25" customHeight="1" x14ac:dyDescent="0.25">
      <c r="A5" s="37" t="s">
        <v>0</v>
      </c>
      <c r="B5" s="37" t="s">
        <v>13</v>
      </c>
      <c r="C5" s="37" t="s">
        <v>1</v>
      </c>
      <c r="D5" s="37" t="s">
        <v>2</v>
      </c>
      <c r="E5" s="37" t="s">
        <v>3</v>
      </c>
      <c r="F5" s="37" t="s">
        <v>4</v>
      </c>
      <c r="G5" s="37" t="s">
        <v>5</v>
      </c>
      <c r="H5" s="37" t="s">
        <v>6</v>
      </c>
      <c r="I5" s="37" t="s">
        <v>7</v>
      </c>
      <c r="J5" s="37" t="s">
        <v>21</v>
      </c>
      <c r="K5" s="37" t="s">
        <v>18</v>
      </c>
      <c r="L5" s="37" t="s">
        <v>19</v>
      </c>
      <c r="M5" s="37" t="s">
        <v>22</v>
      </c>
    </row>
    <row r="6" spans="1:13" x14ac:dyDescent="0.25">
      <c r="A6" s="1" t="s">
        <v>44</v>
      </c>
      <c r="B6" s="9" t="s">
        <v>9</v>
      </c>
      <c r="C6" s="17"/>
      <c r="D6" s="17">
        <v>2546.5659999999998</v>
      </c>
      <c r="E6" s="17">
        <v>2243.6546000000003</v>
      </c>
      <c r="F6" s="17">
        <v>6885.5921200000003</v>
      </c>
      <c r="G6" s="17">
        <v>323.79600000000005</v>
      </c>
      <c r="H6" s="17"/>
      <c r="I6" s="17"/>
      <c r="J6" s="26"/>
      <c r="K6" s="26"/>
      <c r="L6" s="17">
        <v>1181.76</v>
      </c>
      <c r="M6" s="4">
        <f>SUM(Tabla1[[#This Row],[EXTERIOR]:[CREATIVIDADES]])</f>
        <v>13181.368720000002</v>
      </c>
    </row>
    <row r="7" spans="1:13" x14ac:dyDescent="0.25">
      <c r="A7" s="2" t="s">
        <v>55</v>
      </c>
      <c r="B7" s="12" t="s">
        <v>8</v>
      </c>
      <c r="C7" s="11"/>
      <c r="D7" s="11">
        <v>8137.7339999999986</v>
      </c>
      <c r="E7" s="11">
        <v>9454.4075999999986</v>
      </c>
      <c r="F7" s="11">
        <v>13669.728160000002</v>
      </c>
      <c r="G7" s="11">
        <v>1071.4792</v>
      </c>
      <c r="H7" s="11">
        <v>847</v>
      </c>
      <c r="I7" s="11">
        <v>6819.5599999999995</v>
      </c>
      <c r="J7" s="25"/>
      <c r="K7" s="25"/>
      <c r="L7" s="11">
        <v>1181.76</v>
      </c>
      <c r="M7" s="7">
        <f>SUM(Tabla1[[#This Row],[EXTERIOR]:[CREATIVIDADES]])</f>
        <v>41181.668960000003</v>
      </c>
    </row>
    <row r="8" spans="1:13" x14ac:dyDescent="0.25">
      <c r="A8" s="1" t="s">
        <v>23</v>
      </c>
      <c r="B8" s="9" t="s">
        <v>8</v>
      </c>
      <c r="C8" s="10"/>
      <c r="D8" s="10">
        <v>2953.9124999999999</v>
      </c>
      <c r="E8" s="10"/>
      <c r="F8" s="10">
        <v>2978.8505999999998</v>
      </c>
      <c r="G8" s="10">
        <v>128.8287</v>
      </c>
      <c r="H8" s="10"/>
      <c r="I8" s="10">
        <v>3573.1299999999997</v>
      </c>
      <c r="J8" s="24"/>
      <c r="K8" s="24"/>
      <c r="L8" s="10">
        <v>1181.76</v>
      </c>
      <c r="M8" s="6">
        <f>SUM(Tabla1[[#This Row],[EXTERIOR]:[CREATIVIDADES]])</f>
        <v>10816.4818</v>
      </c>
    </row>
    <row r="9" spans="1:13" x14ac:dyDescent="0.25">
      <c r="A9" s="2" t="s">
        <v>24</v>
      </c>
      <c r="B9" s="12" t="s">
        <v>8</v>
      </c>
      <c r="C9" s="11"/>
      <c r="D9" s="11">
        <v>2796.6125000000002</v>
      </c>
      <c r="E9" s="11"/>
      <c r="F9" s="11">
        <v>1695.2946999999999</v>
      </c>
      <c r="G9" s="11">
        <v>128.82265000000001</v>
      </c>
      <c r="H9" s="11"/>
      <c r="I9" s="11">
        <v>1794.672</v>
      </c>
      <c r="J9" s="25"/>
      <c r="K9" s="25"/>
      <c r="L9" s="11"/>
      <c r="M9" s="7">
        <f>SUM(Tabla1[[#This Row],[EXTERIOR]:[CREATIVIDADES]])</f>
        <v>6415.4018500000002</v>
      </c>
    </row>
    <row r="10" spans="1:13" x14ac:dyDescent="0.25">
      <c r="A10" s="1" t="s">
        <v>25</v>
      </c>
      <c r="B10" s="9" t="s">
        <v>8</v>
      </c>
      <c r="C10" s="10"/>
      <c r="D10" s="10">
        <v>3873.5124999999998</v>
      </c>
      <c r="E10" s="10"/>
      <c r="F10" s="10">
        <v>5376.4898000000003</v>
      </c>
      <c r="G10" s="10">
        <v>257.64530000000002</v>
      </c>
      <c r="H10" s="10">
        <v>847</v>
      </c>
      <c r="I10" s="10">
        <v>4609.616</v>
      </c>
      <c r="J10" s="24"/>
      <c r="K10" s="24"/>
      <c r="L10" s="10"/>
      <c r="M10" s="6">
        <f>SUM(Tabla1[[#This Row],[EXTERIOR]:[CREATIVIDADES]])</f>
        <v>14964.2636</v>
      </c>
    </row>
    <row r="11" spans="1:13" x14ac:dyDescent="0.25">
      <c r="A11" s="2" t="s">
        <v>26</v>
      </c>
      <c r="B11" s="12" t="s">
        <v>8</v>
      </c>
      <c r="C11" s="11"/>
      <c r="D11" s="11">
        <v>4966.1424999999999</v>
      </c>
      <c r="E11" s="11"/>
      <c r="F11" s="11">
        <v>5508.8831600000003</v>
      </c>
      <c r="G11" s="11">
        <v>257.64530000000002</v>
      </c>
      <c r="H11" s="11">
        <v>847</v>
      </c>
      <c r="I11" s="11">
        <v>7156.6659999999993</v>
      </c>
      <c r="J11" s="25"/>
      <c r="K11" s="25"/>
      <c r="L11" s="11"/>
      <c r="M11" s="7">
        <f>SUM(Tabla1[[#This Row],[EXTERIOR]:[CREATIVIDADES]])</f>
        <v>18736.336960000001</v>
      </c>
    </row>
    <row r="12" spans="1:13" x14ac:dyDescent="0.25">
      <c r="A12" s="15" t="s">
        <v>27</v>
      </c>
      <c r="B12" s="16" t="s">
        <v>8</v>
      </c>
      <c r="C12" s="17"/>
      <c r="D12" s="17">
        <v>4735.6374999999998</v>
      </c>
      <c r="E12" s="17"/>
      <c r="F12" s="17">
        <v>7351.8806239999985</v>
      </c>
      <c r="G12" s="17">
        <v>458.88040000000001</v>
      </c>
      <c r="H12" s="17"/>
      <c r="I12" s="17">
        <v>2947.3180000000002</v>
      </c>
      <c r="J12" s="28"/>
      <c r="K12" s="28"/>
      <c r="L12" s="29"/>
      <c r="M12" s="4">
        <f>SUM(Tabla1[[#This Row],[EXTERIOR]:[CREATIVIDADES]])</f>
        <v>15493.716523999999</v>
      </c>
    </row>
    <row r="13" spans="1:13" x14ac:dyDescent="0.25">
      <c r="A13" s="2" t="s">
        <v>28</v>
      </c>
      <c r="B13" s="12" t="s">
        <v>8</v>
      </c>
      <c r="C13" s="11"/>
      <c r="D13" s="11">
        <v>2285.9925000000003</v>
      </c>
      <c r="E13" s="11"/>
      <c r="F13" s="11">
        <v>2048.502896</v>
      </c>
      <c r="G13" s="11"/>
      <c r="H13" s="11"/>
      <c r="I13" s="11"/>
      <c r="J13" s="30"/>
      <c r="K13" s="30"/>
      <c r="L13" s="31"/>
      <c r="M13" s="7">
        <f>SUM(Tabla1[[#This Row],[EXTERIOR]:[CREATIVIDADES]])</f>
        <v>4334.4953960000003</v>
      </c>
    </row>
    <row r="14" spans="1:13" x14ac:dyDescent="0.25">
      <c r="A14" s="1" t="s">
        <v>54</v>
      </c>
      <c r="B14" s="16" t="s">
        <v>15</v>
      </c>
      <c r="C14" s="17"/>
      <c r="D14" s="17">
        <v>4951.32</v>
      </c>
      <c r="E14" s="17"/>
      <c r="F14" s="17">
        <v>5954.5164800000002</v>
      </c>
      <c r="G14" s="17">
        <v>469.09280000000001</v>
      </c>
      <c r="H14" s="17"/>
      <c r="I14" s="17"/>
      <c r="J14" s="26"/>
      <c r="K14" s="26"/>
      <c r="L14" s="17"/>
      <c r="M14" s="4">
        <f>SUM(Tabla1[[#This Row],[EXTERIOR]:[CREATIVIDADES]])</f>
        <v>11374.92928</v>
      </c>
    </row>
    <row r="15" spans="1:13" x14ac:dyDescent="0.25">
      <c r="A15" s="2" t="s">
        <v>56</v>
      </c>
      <c r="B15" s="12" t="s">
        <v>10</v>
      </c>
      <c r="C15" s="11">
        <v>4297.6779999999999</v>
      </c>
      <c r="D15" s="11">
        <v>5870.1939999999995</v>
      </c>
      <c r="E15" s="11">
        <v>13879.3776</v>
      </c>
      <c r="F15" s="11">
        <v>13830.329040000001</v>
      </c>
      <c r="G15" s="11">
        <v>1086.1928</v>
      </c>
      <c r="H15" s="11"/>
      <c r="I15" s="11">
        <v>12412.131600000001</v>
      </c>
      <c r="J15" s="25"/>
      <c r="K15" s="25">
        <v>2072.73</v>
      </c>
      <c r="L15" s="11">
        <v>1181.76</v>
      </c>
      <c r="M15" s="7">
        <f>SUM(Tabla1[[#This Row],[EXTERIOR]:[CREATIVIDADES]])</f>
        <v>54630.393040000003</v>
      </c>
    </row>
    <row r="16" spans="1:13" x14ac:dyDescent="0.25">
      <c r="A16" s="1" t="s">
        <v>29</v>
      </c>
      <c r="B16" s="34" t="s">
        <v>66</v>
      </c>
      <c r="C16" s="17"/>
      <c r="D16" s="17">
        <v>1084.1600000000001</v>
      </c>
      <c r="E16" s="17"/>
      <c r="F16" s="17">
        <v>1162.8777600000001</v>
      </c>
      <c r="G16" s="17">
        <v>220.70400000000001</v>
      </c>
      <c r="H16" s="17"/>
      <c r="I16" s="17">
        <v>1637.6139999999998</v>
      </c>
      <c r="J16" s="28"/>
      <c r="K16" s="28"/>
      <c r="L16" s="29"/>
      <c r="M16" s="4">
        <f>SUM(Tabla1[[#This Row],[EXTERIOR]:[CREATIVIDADES]])</f>
        <v>4105.3557600000004</v>
      </c>
    </row>
    <row r="17" spans="1:13" x14ac:dyDescent="0.25">
      <c r="A17" s="2" t="s">
        <v>30</v>
      </c>
      <c r="B17" s="35" t="s">
        <v>66</v>
      </c>
      <c r="C17" s="11"/>
      <c r="D17" s="11">
        <v>4888.3999999999996</v>
      </c>
      <c r="E17" s="11">
        <v>1843.4592</v>
      </c>
      <c r="F17" s="11">
        <v>4930.1740399999999</v>
      </c>
      <c r="G17" s="11">
        <v>220.70400000000001</v>
      </c>
      <c r="H17" s="11"/>
      <c r="I17" s="11">
        <v>3010.9639999999999</v>
      </c>
      <c r="J17" s="30"/>
      <c r="K17" s="30"/>
      <c r="L17" s="31">
        <v>1181.76</v>
      </c>
      <c r="M17" s="7">
        <f>SUM(Tabla1[[#This Row],[EXTERIOR]:[CREATIVIDADES]])</f>
        <v>16075.461240000001</v>
      </c>
    </row>
    <row r="18" spans="1:13" x14ac:dyDescent="0.25">
      <c r="A18" s="2" t="s">
        <v>31</v>
      </c>
      <c r="B18" s="12" t="s">
        <v>8</v>
      </c>
      <c r="C18" s="11"/>
      <c r="D18" s="11">
        <v>3689.0521140000001</v>
      </c>
      <c r="E18" s="11">
        <v>8359.0187999999998</v>
      </c>
      <c r="F18" s="11">
        <v>10052.341199999999</v>
      </c>
      <c r="G18" s="11">
        <v>485.79079999999999</v>
      </c>
      <c r="H18" s="11">
        <v>1319.384</v>
      </c>
      <c r="I18" s="11">
        <v>9301.5507199999993</v>
      </c>
      <c r="J18" s="30">
        <v>3678.4</v>
      </c>
      <c r="K18" s="30"/>
      <c r="L18" s="31"/>
      <c r="M18" s="7">
        <f>SUM(Tabla1[[#This Row],[EXTERIOR]:[CREATIVIDADES]])</f>
        <v>36885.537634</v>
      </c>
    </row>
    <row r="19" spans="1:13" x14ac:dyDescent="0.25">
      <c r="A19" s="1" t="s">
        <v>32</v>
      </c>
      <c r="B19" s="16" t="s">
        <v>8</v>
      </c>
      <c r="C19" s="17">
        <v>2320.2959999999998</v>
      </c>
      <c r="D19" s="17">
        <v>3319.6780760000001</v>
      </c>
      <c r="E19" s="17">
        <v>4615.9951199999996</v>
      </c>
      <c r="F19" s="17">
        <v>9961.690419999999</v>
      </c>
      <c r="G19" s="17">
        <v>485.79079999999999</v>
      </c>
      <c r="H19" s="17"/>
      <c r="I19" s="17">
        <v>6263.3472000000002</v>
      </c>
      <c r="J19" s="28"/>
      <c r="K19" s="28"/>
      <c r="L19" s="29"/>
      <c r="M19" s="4">
        <f>SUM(Tabla1[[#This Row],[EXTERIOR]:[CREATIVIDADES]])</f>
        <v>26966.797615999996</v>
      </c>
    </row>
    <row r="20" spans="1:13" x14ac:dyDescent="0.25">
      <c r="A20" s="5" t="s">
        <v>33</v>
      </c>
      <c r="B20" s="12" t="s">
        <v>9</v>
      </c>
      <c r="C20" s="11"/>
      <c r="D20" s="11">
        <v>3080.66</v>
      </c>
      <c r="E20" s="11">
        <v>3793.7856000000002</v>
      </c>
      <c r="F20" s="11">
        <v>2945.6385200000004</v>
      </c>
      <c r="G20" s="11">
        <v>404.62399999999997</v>
      </c>
      <c r="H20" s="11"/>
      <c r="I20" s="11">
        <v>1775.0700000000002</v>
      </c>
      <c r="J20" s="30"/>
      <c r="K20" s="30"/>
      <c r="L20" s="31"/>
      <c r="M20" s="7">
        <f>SUM(Tabla1[[#This Row],[EXTERIOR]:[CREATIVIDADES]])</f>
        <v>11999.778119999999</v>
      </c>
    </row>
    <row r="21" spans="1:13" x14ac:dyDescent="0.25">
      <c r="A21" s="1" t="s">
        <v>51</v>
      </c>
      <c r="B21" s="16" t="s">
        <v>8</v>
      </c>
      <c r="C21" s="17">
        <v>1260.3359999999998</v>
      </c>
      <c r="D21" s="17">
        <v>4583.1170000000002</v>
      </c>
      <c r="E21" s="17">
        <v>456.41199999999998</v>
      </c>
      <c r="F21" s="17">
        <v>4876.4205160000001</v>
      </c>
      <c r="G21" s="17">
        <v>573.20119999999997</v>
      </c>
      <c r="H21" s="17">
        <v>847</v>
      </c>
      <c r="I21" s="17"/>
      <c r="J21" s="26">
        <v>4122.47</v>
      </c>
      <c r="K21" s="26"/>
      <c r="L21" s="17"/>
      <c r="M21" s="4">
        <f>SUM(Tabla1[[#This Row],[EXTERIOR]:[CREATIVIDADES]])</f>
        <v>16718.956716000001</v>
      </c>
    </row>
    <row r="22" spans="1:13" x14ac:dyDescent="0.25">
      <c r="A22" s="2" t="s">
        <v>50</v>
      </c>
      <c r="B22" s="12" t="s">
        <v>8</v>
      </c>
      <c r="C22" s="11"/>
      <c r="D22" s="11">
        <v>4423.6390000000001</v>
      </c>
      <c r="E22" s="11">
        <v>8819.9392599999992</v>
      </c>
      <c r="F22" s="11">
        <v>11815.720664</v>
      </c>
      <c r="G22" s="11">
        <v>573.20119999999997</v>
      </c>
      <c r="H22" s="11"/>
      <c r="I22" s="11"/>
      <c r="J22" s="25"/>
      <c r="K22" s="25"/>
      <c r="L22" s="11"/>
      <c r="M22" s="7">
        <f>SUM(Tabla1[[#This Row],[EXTERIOR]:[CREATIVIDADES]])</f>
        <v>25632.500123999998</v>
      </c>
    </row>
    <row r="23" spans="1:13" x14ac:dyDescent="0.25">
      <c r="A23" s="1" t="s">
        <v>63</v>
      </c>
      <c r="B23" s="16" t="s">
        <v>10</v>
      </c>
      <c r="C23" s="17"/>
      <c r="D23" s="17">
        <v>753.32180000000017</v>
      </c>
      <c r="E23" s="17">
        <v>2872.056</v>
      </c>
      <c r="F23" s="17">
        <v>4373.9854400000004</v>
      </c>
      <c r="G23" s="17"/>
      <c r="H23" s="17"/>
      <c r="I23" s="17"/>
      <c r="J23" s="28"/>
      <c r="K23" s="28"/>
      <c r="L23" s="29"/>
      <c r="M23" s="4">
        <f>SUM(Tabla1[[#This Row],[EXTERIOR]:[CREATIVIDADES]])</f>
        <v>7999.3632400000006</v>
      </c>
    </row>
    <row r="24" spans="1:13" x14ac:dyDescent="0.25">
      <c r="A24" s="2" t="s">
        <v>49</v>
      </c>
      <c r="B24" s="12" t="s">
        <v>17</v>
      </c>
      <c r="C24" s="11"/>
      <c r="D24" s="11">
        <v>2055.79</v>
      </c>
      <c r="E24" s="11"/>
      <c r="F24" s="11">
        <v>7411.6396199999999</v>
      </c>
      <c r="G24" s="11">
        <v>532.49680000000001</v>
      </c>
      <c r="H24" s="11"/>
      <c r="I24" s="11"/>
      <c r="J24" s="25"/>
      <c r="K24" s="25"/>
      <c r="L24" s="11"/>
      <c r="M24" s="7">
        <f>SUM(Tabla1[[#This Row],[EXTERIOR]:[CREATIVIDADES]])</f>
        <v>9999.9264199999998</v>
      </c>
    </row>
    <row r="25" spans="1:13" x14ac:dyDescent="0.25">
      <c r="A25" s="1" t="s">
        <v>45</v>
      </c>
      <c r="B25" s="16" t="s">
        <v>15</v>
      </c>
      <c r="C25" s="17"/>
      <c r="D25" s="17">
        <v>31721.892400000001</v>
      </c>
      <c r="E25" s="17">
        <v>10964.7417</v>
      </c>
      <c r="F25" s="17">
        <v>45614.517080000005</v>
      </c>
      <c r="G25" s="17">
        <v>3400.1</v>
      </c>
      <c r="H25" s="17">
        <v>1936</v>
      </c>
      <c r="I25" s="17">
        <v>22598.105200000002</v>
      </c>
      <c r="J25" s="26"/>
      <c r="K25" s="26"/>
      <c r="L25" s="17">
        <v>1181.76</v>
      </c>
      <c r="M25" s="4">
        <f>SUM(Tabla1[[#This Row],[EXTERIOR]:[CREATIVIDADES]])</f>
        <v>117417.11638000002</v>
      </c>
    </row>
    <row r="26" spans="1:13" x14ac:dyDescent="0.25">
      <c r="A26" s="5" t="s">
        <v>11</v>
      </c>
      <c r="B26" s="12" t="s">
        <v>14</v>
      </c>
      <c r="C26" s="11"/>
      <c r="D26" s="11">
        <v>1464.1</v>
      </c>
      <c r="E26" s="11">
        <v>2765.1888000000004</v>
      </c>
      <c r="F26" s="11">
        <v>7684.6156199999996</v>
      </c>
      <c r="G26" s="11">
        <v>302.5</v>
      </c>
      <c r="H26" s="11"/>
      <c r="I26" s="11">
        <v>2563.5060000000003</v>
      </c>
      <c r="J26" s="30"/>
      <c r="K26" s="30"/>
      <c r="L26" s="31">
        <v>1181.76</v>
      </c>
      <c r="M26" s="7">
        <f>SUM(Tabla1[[#This Row],[EXTERIOR]:[CREATIVIDADES]])</f>
        <v>15961.67042</v>
      </c>
    </row>
    <row r="27" spans="1:13" x14ac:dyDescent="0.25">
      <c r="A27" s="1" t="s">
        <v>64</v>
      </c>
      <c r="B27" s="16" t="s">
        <v>14</v>
      </c>
      <c r="C27" s="17">
        <v>435.6</v>
      </c>
      <c r="D27" s="17">
        <v>10883.117520000002</v>
      </c>
      <c r="E27" s="17">
        <v>15246.665500000001</v>
      </c>
      <c r="F27" s="17">
        <v>10398.906980000002</v>
      </c>
      <c r="G27" s="17">
        <v>702.40499999999997</v>
      </c>
      <c r="H27" s="17"/>
      <c r="I27" s="17">
        <v>9298.9709999999995</v>
      </c>
      <c r="J27" s="30">
        <v>3142.37</v>
      </c>
      <c r="K27" s="30">
        <v>237.16</v>
      </c>
      <c r="L27" s="31"/>
      <c r="M27" s="4">
        <f>SUM(Tabla1[[#This Row],[EXTERIOR]:[CREATIVIDADES]])</f>
        <v>50345.196000000004</v>
      </c>
    </row>
    <row r="28" spans="1:13" x14ac:dyDescent="0.25">
      <c r="A28" s="2" t="s">
        <v>65</v>
      </c>
      <c r="B28" s="12" t="s">
        <v>14</v>
      </c>
      <c r="C28" s="11">
        <v>534.3359999999999</v>
      </c>
      <c r="D28" s="11">
        <v>5870.8715999999995</v>
      </c>
      <c r="E28" s="11">
        <v>1773.3275999999998</v>
      </c>
      <c r="F28" s="11">
        <v>1542.3143999999998</v>
      </c>
      <c r="G28" s="11">
        <v>234.13499999999999</v>
      </c>
      <c r="H28" s="11"/>
      <c r="I28" s="11">
        <v>3079.3290000000006</v>
      </c>
      <c r="J28" s="25"/>
      <c r="K28" s="25"/>
      <c r="L28" s="11"/>
      <c r="M28" s="7">
        <f>SUM(Tabla1[[#This Row],[EXTERIOR]:[CREATIVIDADES]])</f>
        <v>13034.313600000001</v>
      </c>
    </row>
    <row r="29" spans="1:13" x14ac:dyDescent="0.25">
      <c r="A29" s="1" t="s">
        <v>57</v>
      </c>
      <c r="B29" s="34" t="s">
        <v>14</v>
      </c>
      <c r="C29" s="17">
        <v>7237.9780000000001</v>
      </c>
      <c r="D29" s="17">
        <v>10237.568000000001</v>
      </c>
      <c r="E29" s="17">
        <v>32683.941620000005</v>
      </c>
      <c r="F29" s="17">
        <v>19408.366119999999</v>
      </c>
      <c r="G29" s="17"/>
      <c r="H29" s="17"/>
      <c r="I29" s="17">
        <v>19034.025999999998</v>
      </c>
      <c r="J29" s="26"/>
      <c r="K29" s="26"/>
      <c r="L29" s="17">
        <v>1181.76</v>
      </c>
      <c r="M29" s="4">
        <f>SUM(Tabla1[[#This Row],[EXTERIOR]:[CREATIVIDADES]])</f>
        <v>89783.639739999999</v>
      </c>
    </row>
    <row r="30" spans="1:13" x14ac:dyDescent="0.25">
      <c r="A30" s="2" t="s">
        <v>34</v>
      </c>
      <c r="B30" s="35" t="s">
        <v>14</v>
      </c>
      <c r="C30" s="11"/>
      <c r="D30" s="11">
        <v>9772.0567999999985</v>
      </c>
      <c r="E30" s="11">
        <v>15781.61376</v>
      </c>
      <c r="F30" s="11">
        <v>19568.375552000001</v>
      </c>
      <c r="G30" s="11"/>
      <c r="H30" s="11"/>
      <c r="I30" s="11"/>
      <c r="J30" s="25"/>
      <c r="K30" s="25"/>
      <c r="L30" s="11">
        <v>1181.76</v>
      </c>
      <c r="M30" s="7">
        <f>SUM(Tabla1[[#This Row],[EXTERIOR]:[CREATIVIDADES]])</f>
        <v>46303.806111999998</v>
      </c>
    </row>
    <row r="31" spans="1:13" x14ac:dyDescent="0.25">
      <c r="A31" s="1" t="s">
        <v>35</v>
      </c>
      <c r="B31" s="34" t="s">
        <v>14</v>
      </c>
      <c r="C31" s="17"/>
      <c r="D31" s="17">
        <v>8592.0648000000001</v>
      </c>
      <c r="E31" s="17">
        <v>2765.1888000000004</v>
      </c>
      <c r="F31" s="17">
        <v>12490.69932</v>
      </c>
      <c r="G31" s="17">
        <v>514.976</v>
      </c>
      <c r="H31" s="17"/>
      <c r="I31" s="17"/>
      <c r="J31" s="26"/>
      <c r="K31" s="26"/>
      <c r="L31" s="17"/>
      <c r="M31" s="4">
        <f>SUM(Tabla1[[#This Row],[EXTERIOR]:[CREATIVIDADES]])</f>
        <v>24362.928919999998</v>
      </c>
    </row>
    <row r="32" spans="1:13" x14ac:dyDescent="0.25">
      <c r="A32" s="2" t="s">
        <v>36</v>
      </c>
      <c r="B32" s="12" t="s">
        <v>60</v>
      </c>
      <c r="C32" s="11"/>
      <c r="D32" s="11"/>
      <c r="E32" s="11">
        <v>2705.076</v>
      </c>
      <c r="F32" s="11">
        <v>7222.8312199999991</v>
      </c>
      <c r="G32" s="11"/>
      <c r="H32" s="11"/>
      <c r="I32" s="11"/>
      <c r="J32" s="25"/>
      <c r="K32" s="25"/>
      <c r="L32" s="11"/>
      <c r="M32" s="7">
        <f>SUM(Tabla1[[#This Row],[EXTERIOR]:[CREATIVIDADES]])</f>
        <v>9927.9072199999991</v>
      </c>
    </row>
    <row r="33" spans="1:13" x14ac:dyDescent="0.25">
      <c r="A33" s="1" t="s">
        <v>48</v>
      </c>
      <c r="B33" s="16" t="s">
        <v>60</v>
      </c>
      <c r="C33" s="17"/>
      <c r="D33" s="17">
        <v>5112.0079999999998</v>
      </c>
      <c r="E33" s="17"/>
      <c r="F33" s="17"/>
      <c r="G33" s="17">
        <v>113.78840000000001</v>
      </c>
      <c r="H33" s="17"/>
      <c r="I33" s="17">
        <v>949.24500000000012</v>
      </c>
      <c r="J33" s="26"/>
      <c r="K33" s="26"/>
      <c r="L33" s="17">
        <v>1181.76</v>
      </c>
      <c r="M33" s="4">
        <f>SUM(Tabla1[[#This Row],[EXTERIOR]:[CREATIVIDADES]])</f>
        <v>7356.8014000000003</v>
      </c>
    </row>
    <row r="34" spans="1:13" x14ac:dyDescent="0.25">
      <c r="A34" s="2" t="s">
        <v>47</v>
      </c>
      <c r="B34" s="12" t="s">
        <v>60</v>
      </c>
      <c r="C34" s="11"/>
      <c r="D34" s="11">
        <v>2986.0379999999996</v>
      </c>
      <c r="E34" s="11">
        <v>921.7296</v>
      </c>
      <c r="F34" s="11">
        <v>3536.6315600000007</v>
      </c>
      <c r="G34" s="11">
        <v>113.78840000000001</v>
      </c>
      <c r="H34" s="11"/>
      <c r="I34" s="11">
        <v>956.14200000000005</v>
      </c>
      <c r="J34" s="25"/>
      <c r="K34" s="25"/>
      <c r="L34" s="11"/>
      <c r="M34" s="7">
        <f>SUM(Tabla1[[#This Row],[EXTERIOR]:[CREATIVIDADES]])</f>
        <v>8514.3295600000019</v>
      </c>
    </row>
    <row r="35" spans="1:13" x14ac:dyDescent="0.25">
      <c r="A35" s="1" t="s">
        <v>46</v>
      </c>
      <c r="B35" s="16" t="s">
        <v>17</v>
      </c>
      <c r="C35" s="17"/>
      <c r="D35" s="17">
        <v>5361.9939999999997</v>
      </c>
      <c r="E35" s="17">
        <v>2539.2092000000002</v>
      </c>
      <c r="F35" s="17">
        <v>18572.377120000001</v>
      </c>
      <c r="G35" s="17">
        <v>1034.1143999999999</v>
      </c>
      <c r="H35" s="17"/>
      <c r="I35" s="17">
        <v>4866.1359999999995</v>
      </c>
      <c r="J35" s="26"/>
      <c r="K35" s="26"/>
      <c r="L35" s="17"/>
      <c r="M35" s="4">
        <f>SUM(Tabla1[[#This Row],[EXTERIOR]:[CREATIVIDADES]])</f>
        <v>32373.830719999998</v>
      </c>
    </row>
    <row r="36" spans="1:13" x14ac:dyDescent="0.25">
      <c r="A36" s="2" t="s">
        <v>53</v>
      </c>
      <c r="B36" s="12" t="s">
        <v>17</v>
      </c>
      <c r="C36" s="11"/>
      <c r="D36" s="11">
        <v>3162.4559999999997</v>
      </c>
      <c r="E36" s="11">
        <v>3326.2415999999998</v>
      </c>
      <c r="F36" s="11">
        <v>4766.2747000000008</v>
      </c>
      <c r="G36" s="11">
        <v>604.38290000000006</v>
      </c>
      <c r="H36" s="11"/>
      <c r="I36" s="11">
        <v>3964.9279999999999</v>
      </c>
      <c r="J36" s="25"/>
      <c r="K36" s="25"/>
      <c r="L36" s="11">
        <v>1181.76</v>
      </c>
      <c r="M36" s="7">
        <f>SUM(Tabla1[[#This Row],[EXTERIOR]:[CREATIVIDADES]])</f>
        <v>17006.0432</v>
      </c>
    </row>
    <row r="37" spans="1:13" x14ac:dyDescent="0.25">
      <c r="A37" s="1" t="s">
        <v>52</v>
      </c>
      <c r="B37" s="16" t="s">
        <v>17</v>
      </c>
      <c r="C37" s="17"/>
      <c r="D37" s="17">
        <v>2023.6040000000003</v>
      </c>
      <c r="E37" s="17">
        <v>5513.1229999999987</v>
      </c>
      <c r="F37" s="17">
        <v>5721.6907000000001</v>
      </c>
      <c r="G37" s="17">
        <v>402.91790000000003</v>
      </c>
      <c r="H37" s="17"/>
      <c r="I37" s="17">
        <v>2257.3760000000002</v>
      </c>
      <c r="J37" s="26"/>
      <c r="K37" s="26"/>
      <c r="L37" s="17"/>
      <c r="M37" s="4">
        <f>SUM(Tabla1[[#This Row],[EXTERIOR]:[CREATIVIDADES]])</f>
        <v>15918.711599999999</v>
      </c>
    </row>
    <row r="38" spans="1:13" x14ac:dyDescent="0.25">
      <c r="A38" s="2" t="s">
        <v>58</v>
      </c>
      <c r="B38" s="12" t="s">
        <v>9</v>
      </c>
      <c r="C38" s="11"/>
      <c r="D38" s="11"/>
      <c r="E38" s="11"/>
      <c r="F38" s="11">
        <v>5777.4233000000004</v>
      </c>
      <c r="G38" s="11"/>
      <c r="H38" s="11"/>
      <c r="I38" s="11"/>
      <c r="J38" s="25"/>
      <c r="K38" s="25"/>
      <c r="L38" s="11"/>
      <c r="M38" s="7">
        <f>SUM(Tabla1[[#This Row],[EXTERIOR]:[CREATIVIDADES]])</f>
        <v>5777.4233000000004</v>
      </c>
    </row>
    <row r="39" spans="1:13" x14ac:dyDescent="0.25">
      <c r="A39" s="1" t="s">
        <v>67</v>
      </c>
      <c r="B39" s="16" t="s">
        <v>15</v>
      </c>
      <c r="C39" s="17"/>
      <c r="D39" s="17">
        <v>10343.805999999999</v>
      </c>
      <c r="E39" s="17">
        <v>1843.4592</v>
      </c>
      <c r="F39" s="17">
        <v>13818.363592000002</v>
      </c>
      <c r="G39" s="17">
        <v>1160.1479999999999</v>
      </c>
      <c r="H39" s="17"/>
      <c r="I39" s="17">
        <v>12834.1312</v>
      </c>
      <c r="J39" s="26"/>
      <c r="K39" s="26"/>
      <c r="L39" s="17">
        <v>1181.76</v>
      </c>
      <c r="M39" s="4">
        <f>SUM(Tabla1[[#This Row],[EXTERIOR]:[CREATIVIDADES]])</f>
        <v>41181.667992000002</v>
      </c>
    </row>
    <row r="40" spans="1:13" x14ac:dyDescent="0.25">
      <c r="A40" s="3" t="s">
        <v>37</v>
      </c>
      <c r="B40" s="36" t="s">
        <v>14</v>
      </c>
      <c r="C40" s="14"/>
      <c r="D40" s="14"/>
      <c r="E40" s="14"/>
      <c r="F40" s="14"/>
      <c r="G40" s="14">
        <v>304.92</v>
      </c>
      <c r="H40" s="14"/>
      <c r="I40" s="14"/>
      <c r="J40" s="22"/>
      <c r="K40" s="22"/>
      <c r="L40" s="14"/>
      <c r="M40" s="8">
        <f>SUM(Tabla1[[#This Row],[EXTERIOR]:[CREATIVIDADES]])</f>
        <v>304.92</v>
      </c>
    </row>
    <row r="41" spans="1:13" s="43" customFormat="1" ht="30" x14ac:dyDescent="0.25">
      <c r="A41" s="38" t="s">
        <v>38</v>
      </c>
      <c r="B41" s="39" t="s">
        <v>68</v>
      </c>
      <c r="C41" s="40"/>
      <c r="D41" s="40">
        <v>13703.927599999999</v>
      </c>
      <c r="E41" s="40">
        <v>14780.512999999999</v>
      </c>
      <c r="F41" s="40">
        <v>7508.8873199999998</v>
      </c>
      <c r="G41" s="40">
        <v>1134.4960000000001</v>
      </c>
      <c r="H41" s="40">
        <v>871.2</v>
      </c>
      <c r="I41" s="40"/>
      <c r="J41" s="41"/>
      <c r="K41" s="41"/>
      <c r="L41" s="40"/>
      <c r="M41" s="42">
        <f>SUM(Tabla1[[#This Row],[EXTERIOR]:[CREATIVIDADES]])</f>
        <v>37999.023919999992</v>
      </c>
    </row>
    <row r="42" spans="1:13" x14ac:dyDescent="0.25">
      <c r="A42" s="2" t="s">
        <v>39</v>
      </c>
      <c r="B42" s="12" t="s">
        <v>16</v>
      </c>
      <c r="C42" s="11"/>
      <c r="D42" s="11">
        <v>3870.4705600000002</v>
      </c>
      <c r="E42" s="11">
        <v>13019.76456</v>
      </c>
      <c r="F42" s="11">
        <v>6220.440599999999</v>
      </c>
      <c r="G42" s="11"/>
      <c r="H42" s="11"/>
      <c r="I42" s="11">
        <v>5580.3990000000003</v>
      </c>
      <c r="J42" s="25"/>
      <c r="K42" s="25"/>
      <c r="L42" s="11"/>
      <c r="M42" s="7">
        <f>SUM(Tabla1[[#This Row],[EXTERIOR]:[CREATIVIDADES]])</f>
        <v>28691.074720000001</v>
      </c>
    </row>
    <row r="43" spans="1:13" x14ac:dyDescent="0.25">
      <c r="A43" s="2" t="s">
        <v>40</v>
      </c>
      <c r="B43" s="12" t="s">
        <v>16</v>
      </c>
      <c r="C43" s="11"/>
      <c r="D43" s="11">
        <v>131.88999999999999</v>
      </c>
      <c r="E43" s="11"/>
      <c r="F43" s="11">
        <v>887.17200000000003</v>
      </c>
      <c r="G43" s="11"/>
      <c r="H43" s="11"/>
      <c r="I43" s="11"/>
      <c r="J43" s="25"/>
      <c r="K43" s="25"/>
      <c r="L43" s="11"/>
      <c r="M43" s="7">
        <f>SUM(Tabla1[[#This Row],[EXTERIOR]:[CREATIVIDADES]])</f>
        <v>1019.062</v>
      </c>
    </row>
    <row r="44" spans="1:13" x14ac:dyDescent="0.25">
      <c r="A44" s="2" t="s">
        <v>41</v>
      </c>
      <c r="B44" s="12" t="s">
        <v>8</v>
      </c>
      <c r="C44" s="11">
        <v>8574.0115999999998</v>
      </c>
      <c r="D44" s="11">
        <v>6828.8165000000008</v>
      </c>
      <c r="E44" s="11"/>
      <c r="F44" s="11">
        <v>3186.3123599999999</v>
      </c>
      <c r="G44" s="11">
        <v>581.76800000000003</v>
      </c>
      <c r="H44" s="11">
        <v>980.58400000000006</v>
      </c>
      <c r="I44" s="11">
        <v>4878.7199999999993</v>
      </c>
      <c r="J44" s="25">
        <v>3286.36</v>
      </c>
      <c r="K44" s="25"/>
      <c r="L44" s="11">
        <v>1181.76</v>
      </c>
      <c r="M44" s="7">
        <f>SUM(Tabla1[[#This Row],[EXTERIOR]:[CREATIVIDADES]])</f>
        <v>29498.332460000001</v>
      </c>
    </row>
    <row r="45" spans="1:13" x14ac:dyDescent="0.25">
      <c r="A45" s="3" t="s">
        <v>42</v>
      </c>
      <c r="B45" s="13" t="s">
        <v>8</v>
      </c>
      <c r="C45" s="14"/>
      <c r="D45" s="14">
        <v>6258.1805000000004</v>
      </c>
      <c r="E45" s="14">
        <v>7548.8318400000007</v>
      </c>
      <c r="F45" s="14">
        <v>15305.536840000001</v>
      </c>
      <c r="G45" s="14">
        <v>581.76800000000003</v>
      </c>
      <c r="H45" s="14">
        <v>1936</v>
      </c>
      <c r="I45" s="14">
        <v>5518.0355999999992</v>
      </c>
      <c r="J45" s="22"/>
      <c r="K45" s="22"/>
      <c r="L45" s="14"/>
      <c r="M45" s="8">
        <f>SUM(Tabla1[[#This Row],[EXTERIOR]:[CREATIVIDADES]])</f>
        <v>37148.352780000001</v>
      </c>
    </row>
    <row r="46" spans="1:13" x14ac:dyDescent="0.25">
      <c r="A46" s="3" t="s">
        <v>43</v>
      </c>
      <c r="B46" s="13" t="s">
        <v>14</v>
      </c>
      <c r="C46" s="14"/>
      <c r="D46" s="14">
        <v>8357.4457999999959</v>
      </c>
      <c r="E46" s="14">
        <v>2872.056</v>
      </c>
      <c r="F46" s="14">
        <v>14080.443299999999</v>
      </c>
      <c r="G46" s="14">
        <v>900.24</v>
      </c>
      <c r="H46" s="14"/>
      <c r="I46" s="14">
        <v>8788.7139999999999</v>
      </c>
      <c r="J46" s="22"/>
      <c r="K46" s="22"/>
      <c r="L46" s="33">
        <v>1181.76</v>
      </c>
      <c r="M46" s="8">
        <f>SUM(Tabla1[[#This Row],[EXTERIOR]:[CREATIVIDADES]])</f>
        <v>36180.659099999997</v>
      </c>
    </row>
    <row r="47" spans="1:13" x14ac:dyDescent="0.25">
      <c r="A47" s="32" t="s">
        <v>59</v>
      </c>
      <c r="B47" s="20" t="s">
        <v>20</v>
      </c>
      <c r="C47" s="21"/>
      <c r="D47" s="21"/>
      <c r="E47" s="21">
        <v>2511.96</v>
      </c>
      <c r="F47" s="21"/>
      <c r="G47" s="21"/>
      <c r="H47" s="21"/>
      <c r="I47" s="21"/>
      <c r="J47" s="22"/>
      <c r="K47" s="22"/>
      <c r="L47" s="26"/>
      <c r="M47" s="23">
        <f>SUM(Tabla1[[#This Row],[EXTERIOR]:[CREATIVIDADES]])</f>
        <v>2511.96</v>
      </c>
    </row>
    <row r="48" spans="1:13" x14ac:dyDescent="0.25">
      <c r="A48" s="18" t="s">
        <v>12</v>
      </c>
      <c r="B48" s="18"/>
      <c r="C48" s="19">
        <f>SUBTOTAL(109,Tabla1[EXTERIOR])</f>
        <v>24660.2356</v>
      </c>
      <c r="D48" s="19">
        <f>SUBTOTAL(109,Tabla1[ON LINE])</f>
        <v>217677.75006999998</v>
      </c>
      <c r="E48" s="19">
        <f>SUBTOTAL(109,Tabla1[PRENSA])</f>
        <v>195900.73756000007</v>
      </c>
      <c r="F48" s="19">
        <f>SUBTOTAL(109,Tabla1[RADIO])</f>
        <v>346142.73544399999</v>
      </c>
      <c r="G48" s="19">
        <f>SUBTOTAL(109,Tabla1[REDES SOCIALES])</f>
        <v>19765.343949999999</v>
      </c>
      <c r="H48" s="19">
        <f>SUBTOTAL(109,Tabla1[REVISTAS])</f>
        <v>10431.168</v>
      </c>
      <c r="I48" s="19">
        <f>SUBTOTAL(109,Tabla1[TELEVISIÓN])</f>
        <v>168469.40352000002</v>
      </c>
      <c r="J48" s="19">
        <f>SUBTOTAL(109,Tabla1[COLOCACION EXTERIOR AUTOBUSES])</f>
        <v>14229.600000000002</v>
      </c>
      <c r="K48" s="19">
        <f>SUBTOTAL(109,Tabla1[LONAS/ROLLERS])</f>
        <v>2309.89</v>
      </c>
      <c r="L48" s="19">
        <f>SUBTOTAL(109,Tabla1[CREATIVIDADES])</f>
        <v>16544.64</v>
      </c>
      <c r="M48" s="19">
        <f>SUBTOTAL(109,Tabla1[TOTAL CAMPAÑA])</f>
        <v>1016131.504144</v>
      </c>
    </row>
    <row r="50" spans="1:2" x14ac:dyDescent="0.25">
      <c r="A50" s="27"/>
      <c r="B50" t="s">
        <v>69</v>
      </c>
    </row>
  </sheetData>
  <mergeCells count="1">
    <mergeCell ref="A3:M3"/>
  </mergeCells>
  <phoneticPr fontId="6" type="noConversion"/>
  <printOptions horizontalCentered="1" verticalCentered="1"/>
  <pageMargins left="0" right="0" top="1.3385826771653544" bottom="0.94488188976377963" header="0.31496062992125984" footer="0.31496062992125984"/>
  <pageSetup paperSize="8" scale="54" fitToHeight="0" orientation="landscape" r:id="rId1"/>
  <headerFooter>
    <oddHeader>&amp;L&amp;G&amp;RTRANSPARENCIA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COSTE CAMPAÑ PUBLICITARIAS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CARAVACA GIMENEZ, JESUS</dc:creator>
  <cp:lastModifiedBy>TORREGROSA TRIVES, JORGE MANUEL</cp:lastModifiedBy>
  <cp:lastPrinted>2021-05-03T05:54:42Z</cp:lastPrinted>
  <dcterms:created xsi:type="dcterms:W3CDTF">2020-06-17T11:51:02Z</dcterms:created>
  <dcterms:modified xsi:type="dcterms:W3CDTF">2021-05-12T10:30:47Z</dcterms:modified>
</cp:coreProperties>
</file>