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/>
  </bookViews>
  <sheets>
    <sheet name="2017.1" sheetId="4" r:id="rId1"/>
    <sheet name="2017.2" sheetId="5" r:id="rId2"/>
    <sheet name="2018" sheetId="6" r:id="rId3"/>
    <sheet name="2019" sheetId="7" r:id="rId4"/>
    <sheet name="grafico 1" sheetId="8" r:id="rId5"/>
    <sheet name="gráfico 2" sheetId="9" r:id="rId6"/>
    <sheet name="Gráfico 3.1" sheetId="13" r:id="rId7"/>
    <sheet name="Gráfico 3.2" sheetId="14" r:id="rId8"/>
    <sheet name="datos gráficos 3" sheetId="12" r:id="rId9"/>
    <sheet name="Hoja1" sheetId="1" r:id="rId10"/>
    <sheet name="Hoja2" sheetId="2" r:id="rId11"/>
    <sheet name="Hoja3" sheetId="3" r:id="rId12"/>
  </sheets>
  <externalReferences>
    <externalReference r:id="rId13"/>
  </externalReferences>
  <definedNames>
    <definedName name="_xlnm.Print_Area" localSheetId="0">'2017.1'!$A$1:$D$176</definedName>
    <definedName name="_xlnm.Print_Area" localSheetId="1">'2017.2'!$A$1:$G$238</definedName>
  </definedNames>
  <calcPr calcId="145621"/>
</workbook>
</file>

<file path=xl/calcChain.xml><?xml version="1.0" encoding="utf-8"?>
<calcChain xmlns="http://schemas.openxmlformats.org/spreadsheetml/2006/main">
  <c r="F74" i="6" l="1"/>
  <c r="F130" i="7" l="1"/>
  <c r="F131" i="6"/>
  <c r="F183" i="5"/>
  <c r="F20" i="7" l="1"/>
  <c r="F20" i="6"/>
  <c r="F205" i="5" l="1"/>
  <c r="F11" i="5" l="1"/>
  <c r="C20" i="12" s="1"/>
  <c r="F8" i="6"/>
  <c r="F8" i="7"/>
  <c r="F164" i="7" l="1"/>
  <c r="F65" i="7"/>
  <c r="F165" i="6"/>
  <c r="F118" i="5"/>
  <c r="F134" i="5"/>
  <c r="F138" i="5"/>
  <c r="F142" i="5"/>
  <c r="F153" i="5"/>
  <c r="F164" i="5"/>
  <c r="F211" i="5"/>
  <c r="F223" i="5"/>
  <c r="F226" i="5"/>
  <c r="F228" i="5"/>
  <c r="F233" i="5"/>
  <c r="F45" i="5"/>
  <c r="F49" i="5"/>
  <c r="F57" i="5"/>
  <c r="F65" i="5"/>
  <c r="F72" i="5"/>
  <c r="F78" i="5"/>
  <c r="F87" i="5"/>
  <c r="F91" i="5"/>
  <c r="F94" i="5"/>
  <c r="F96" i="5"/>
  <c r="F98" i="5"/>
  <c r="F103" i="5"/>
  <c r="F108" i="5"/>
  <c r="F113" i="5"/>
  <c r="F27" i="5"/>
  <c r="F31" i="5"/>
  <c r="F34" i="5"/>
  <c r="F37" i="5"/>
  <c r="C9" i="12" s="1"/>
  <c r="B9" i="12" s="1"/>
  <c r="F42" i="5"/>
  <c r="C10" i="12" l="1"/>
  <c r="B10" i="12" s="1"/>
  <c r="F116" i="5"/>
  <c r="F107" i="5"/>
  <c r="F8" i="5"/>
  <c r="F7" i="5"/>
  <c r="F81" i="6" l="1"/>
  <c r="F80" i="7"/>
  <c r="F112" i="6" l="1"/>
  <c r="F111" i="7"/>
  <c r="F153" i="6" l="1"/>
  <c r="F152" i="7"/>
  <c r="F46" i="6" l="1"/>
  <c r="F10" i="7"/>
  <c r="F10" i="6"/>
  <c r="F47" i="7" l="1"/>
  <c r="F49" i="6"/>
  <c r="F14" i="6"/>
  <c r="F14" i="7"/>
  <c r="F63" i="7" l="1"/>
  <c r="F167" i="6" l="1"/>
  <c r="A4" i="12" l="1"/>
  <c r="A24" i="12"/>
  <c r="C32" i="12"/>
  <c r="B32" i="12" s="1"/>
  <c r="F5" i="7"/>
  <c r="F24" i="7"/>
  <c r="F29" i="7"/>
  <c r="F37" i="7"/>
  <c r="F44" i="7"/>
  <c r="F55" i="7"/>
  <c r="F59" i="7"/>
  <c r="F61" i="7"/>
  <c r="F70" i="7"/>
  <c r="F73" i="7"/>
  <c r="F96" i="7"/>
  <c r="F100" i="7"/>
  <c r="F162" i="7"/>
  <c r="F5" i="6"/>
  <c r="F24" i="6"/>
  <c r="F31" i="6"/>
  <c r="F39" i="6"/>
  <c r="F57" i="6"/>
  <c r="F61" i="6"/>
  <c r="F63" i="6"/>
  <c r="F65" i="6"/>
  <c r="F67" i="6"/>
  <c r="F71" i="6"/>
  <c r="F97" i="6"/>
  <c r="F101" i="6"/>
  <c r="F163" i="6"/>
  <c r="F5" i="5"/>
  <c r="C5" i="9"/>
  <c r="F43" i="5"/>
  <c r="C15" i="12" s="1"/>
  <c r="B15" i="12" s="1"/>
  <c r="C8" i="12"/>
  <c r="B8" i="12" s="1"/>
  <c r="C13" i="12"/>
  <c r="B13" i="12" s="1"/>
  <c r="C16" i="12"/>
  <c r="B16" i="12" s="1"/>
  <c r="C5" i="12"/>
  <c r="C6" i="12"/>
  <c r="B6" i="12" s="1"/>
  <c r="C11" i="12"/>
  <c r="B11" i="12" s="1"/>
  <c r="C22" i="12"/>
  <c r="B22" i="12" s="1"/>
  <c r="C21" i="12"/>
  <c r="B21" i="12" s="1"/>
  <c r="C6" i="9"/>
  <c r="C17" i="12"/>
  <c r="B17" i="12" s="1"/>
  <c r="C7" i="12"/>
  <c r="B7" i="12" s="1"/>
  <c r="C33" i="12"/>
  <c r="B33" i="12" s="1"/>
  <c r="C34" i="12"/>
  <c r="B34" i="12" s="1"/>
  <c r="C25" i="12"/>
  <c r="C26" i="12"/>
  <c r="B26" i="12" s="1"/>
  <c r="C27" i="12"/>
  <c r="B27" i="12" s="1"/>
  <c r="C29" i="12"/>
  <c r="B29" i="12" s="1"/>
  <c r="C28" i="12"/>
  <c r="B28" i="12" s="1"/>
  <c r="C31" i="12"/>
  <c r="B31" i="12" s="1"/>
  <c r="C36" i="12"/>
  <c r="B36" i="12" s="1"/>
  <c r="C30" i="12"/>
  <c r="B30" i="12" s="1"/>
  <c r="C8" i="4"/>
  <c r="C10" i="4"/>
  <c r="C17" i="4"/>
  <c r="C19" i="4"/>
  <c r="C23" i="4"/>
  <c r="C26" i="4"/>
  <c r="C28" i="4"/>
  <c r="C30" i="4"/>
  <c r="C33" i="4"/>
  <c r="C40" i="4"/>
  <c r="C47" i="4"/>
  <c r="C54" i="4"/>
  <c r="C57" i="4"/>
  <c r="C64" i="4"/>
  <c r="C67" i="4"/>
  <c r="C71" i="4"/>
  <c r="C75" i="4"/>
  <c r="C77" i="4"/>
  <c r="C79" i="4"/>
  <c r="C84" i="4"/>
  <c r="C87" i="4"/>
  <c r="C93" i="4"/>
  <c r="C98" i="4"/>
  <c r="C100" i="4"/>
  <c r="C102" i="4"/>
  <c r="C106" i="4"/>
  <c r="C116" i="4"/>
  <c r="C126" i="4"/>
  <c r="C137" i="4"/>
  <c r="C145" i="4"/>
  <c r="C147" i="4"/>
  <c r="C162" i="4"/>
  <c r="C165" i="4"/>
  <c r="C167" i="4"/>
  <c r="C171" i="4"/>
  <c r="C3" i="9" l="1"/>
  <c r="F3" i="5"/>
  <c r="B3" i="8" s="1"/>
  <c r="B25" i="12"/>
  <c r="C35" i="12"/>
  <c r="B35" i="12" s="1"/>
  <c r="C5" i="4"/>
  <c r="F73" i="6"/>
  <c r="C86" i="4"/>
  <c r="C14" i="12"/>
  <c r="B14" i="12" s="1"/>
  <c r="C12" i="12"/>
  <c r="B12" i="12" s="1"/>
  <c r="F23" i="7"/>
  <c r="F78" i="7"/>
  <c r="F72" i="7"/>
  <c r="F7" i="7"/>
  <c r="F79" i="6"/>
  <c r="F23" i="6"/>
  <c r="F7" i="6"/>
  <c r="C18" i="12"/>
  <c r="B18" i="12" s="1"/>
  <c r="B5" i="12"/>
  <c r="C7" i="4"/>
  <c r="C4" i="9"/>
  <c r="C7" i="9" s="1"/>
  <c r="D7" i="9" s="1"/>
  <c r="C25" i="4"/>
  <c r="C19" i="12"/>
  <c r="B20" i="12" s="1"/>
  <c r="C37" i="12" l="1"/>
  <c r="C23" i="12"/>
  <c r="B23" i="12"/>
  <c r="D18" i="12" s="1"/>
  <c r="B37" i="12"/>
  <c r="D35" i="12" s="1"/>
  <c r="F3" i="7"/>
  <c r="F167" i="7" s="1"/>
  <c r="G3" i="7" s="1"/>
  <c r="F3" i="6"/>
  <c r="F173" i="6" s="1"/>
  <c r="C3" i="4"/>
  <c r="D3" i="9"/>
  <c r="D4" i="9"/>
  <c r="D6" i="9"/>
  <c r="D5" i="9"/>
  <c r="B4" i="8"/>
  <c r="B5" i="8" s="1"/>
  <c r="C3" i="8" s="1"/>
  <c r="F238" i="5"/>
  <c r="G116" i="5" s="1"/>
  <c r="C96" i="4"/>
  <c r="D12" i="12" l="1"/>
  <c r="D5" i="12"/>
  <c r="D37" i="12"/>
  <c r="B38" i="12"/>
  <c r="E37" i="12" s="1"/>
  <c r="D36" i="12"/>
  <c r="D33" i="12"/>
  <c r="D31" i="12"/>
  <c r="D29" i="12"/>
  <c r="D32" i="12"/>
  <c r="D28" i="12"/>
  <c r="D30" i="12"/>
  <c r="D34" i="12"/>
  <c r="D27" i="12"/>
  <c r="D26" i="12"/>
  <c r="D19" i="12"/>
  <c r="D10" i="12"/>
  <c r="D9" i="12"/>
  <c r="D22" i="12"/>
  <c r="D16" i="12"/>
  <c r="D13" i="12"/>
  <c r="D6" i="12"/>
  <c r="D11" i="12"/>
  <c r="D7" i="12"/>
  <c r="D17" i="12"/>
  <c r="D21" i="12"/>
  <c r="D8" i="12"/>
  <c r="D15" i="12"/>
  <c r="D20" i="12"/>
  <c r="D14" i="12"/>
  <c r="D25" i="12"/>
  <c r="G5" i="6"/>
  <c r="G23" i="6"/>
  <c r="G7" i="6"/>
  <c r="G73" i="6"/>
  <c r="G3" i="6"/>
  <c r="G79" i="6"/>
  <c r="C176" i="4"/>
  <c r="G5" i="7"/>
  <c r="G72" i="7"/>
  <c r="G78" i="7"/>
  <c r="G7" i="7"/>
  <c r="G23" i="7"/>
  <c r="G3" i="5"/>
  <c r="G107" i="5"/>
  <c r="G5" i="5"/>
  <c r="G42" i="5"/>
  <c r="G7" i="5"/>
  <c r="C4" i="8"/>
  <c r="C5" i="8" s="1"/>
  <c r="D96" i="4" l="1"/>
  <c r="E38" i="12"/>
  <c r="D23" i="12"/>
  <c r="E19" i="12"/>
  <c r="E10" i="12"/>
  <c r="E9" i="12"/>
  <c r="E31" i="12"/>
  <c r="E16" i="12"/>
  <c r="E13" i="12"/>
  <c r="E29" i="12"/>
  <c r="E6" i="12"/>
  <c r="E27" i="12"/>
  <c r="E15" i="12"/>
  <c r="E21" i="12"/>
  <c r="E8" i="12"/>
  <c r="E32" i="12"/>
  <c r="E26" i="12"/>
  <c r="E11" i="12"/>
  <c r="E7" i="12"/>
  <c r="E28" i="12"/>
  <c r="E17" i="12"/>
  <c r="E30" i="12"/>
  <c r="E34" i="12"/>
  <c r="E33" i="12"/>
  <c r="E22" i="12"/>
  <c r="E36" i="12"/>
  <c r="E18" i="12"/>
  <c r="E35" i="12"/>
  <c r="E12" i="12"/>
  <c r="E5" i="12"/>
  <c r="E14" i="12"/>
  <c r="E20" i="12"/>
  <c r="E25" i="12"/>
  <c r="D86" i="4"/>
  <c r="D5" i="4"/>
  <c r="D3" i="4"/>
  <c r="D7" i="4"/>
  <c r="D25" i="4"/>
  <c r="E23" i="12" l="1"/>
</calcChain>
</file>

<file path=xl/sharedStrings.xml><?xml version="1.0" encoding="utf-8"?>
<sst xmlns="http://schemas.openxmlformats.org/spreadsheetml/2006/main" count="2291" uniqueCount="419">
  <si>
    <t>Ayudas a revistas</t>
  </si>
  <si>
    <t>Premios investigación científica</t>
  </si>
  <si>
    <t>Premios Departamento de Arte</t>
  </si>
  <si>
    <t>INSTITUTO GIL-ALBERT</t>
  </si>
  <si>
    <t>Promoción actividades turísticas</t>
  </si>
  <si>
    <t>Promoción Costa Blanca en eventos amplia difusión</t>
  </si>
  <si>
    <t>Promoción Costa Blanca acciones sector turístico</t>
  </si>
  <si>
    <t>TURISMO (O.A. PATRONATO PROVINCIAL TURISMO)</t>
  </si>
  <si>
    <t>Comunidad general de usuarios Alto Vinalopó</t>
  </si>
  <si>
    <t>ASISTENCIA A MUNICIPIOS</t>
  </si>
  <si>
    <t>Estudio investigación eliminación picudo rojo</t>
  </si>
  <si>
    <t>Mejora y protección del medio marino</t>
  </si>
  <si>
    <t>MEDIO AMBIENTE Y ENERGÍA</t>
  </si>
  <si>
    <t>Premios nuevas ideas empresariales</t>
  </si>
  <si>
    <t>Formación Agentes Desarrollo Local</t>
  </si>
  <si>
    <t>Sector pesquero</t>
  </si>
  <si>
    <t>Sector heladero</t>
  </si>
  <si>
    <t>Premios anuales y formación empresas familiares</t>
  </si>
  <si>
    <t>Fomento sectores productivos</t>
  </si>
  <si>
    <t>Promoción sector alfombras y moquetas</t>
  </si>
  <si>
    <t>Formación y creación de empresas</t>
  </si>
  <si>
    <t xml:space="preserve">Promoción sector terciario </t>
  </si>
  <si>
    <t>Promoción sector juguetes</t>
  </si>
  <si>
    <t>Promoción sector mármol</t>
  </si>
  <si>
    <t>Integración social personas con discapacidad</t>
  </si>
  <si>
    <t>Diversificación sector agrícola y medio rural</t>
  </si>
  <si>
    <t>Consejos reguladores Denominación Origen</t>
  </si>
  <si>
    <t>FOMENTO Y DESARROLLO LOCAL</t>
  </si>
  <si>
    <t>Obras mejora acuartelamientos Guardia Civil</t>
  </si>
  <si>
    <t>PLANES Y OBRAS</t>
  </si>
  <si>
    <t>Financiación Premio joven empresario</t>
  </si>
  <si>
    <t>Reinserción mujeres</t>
  </si>
  <si>
    <t>Reinserción mujeres víctimas violencia de género</t>
  </si>
  <si>
    <t>Premios provinciales de la juventud</t>
  </si>
  <si>
    <t>Promoción y servicios a la juventud</t>
  </si>
  <si>
    <t>Igualdad y prevención de violencia de género</t>
  </si>
  <si>
    <t>Prevención de la drogodependencia</t>
  </si>
  <si>
    <t>IGUALDAD Y JUVENTUD</t>
  </si>
  <si>
    <t>Premios deportivos provinciales</t>
  </si>
  <si>
    <t>Ayudas a los deportistas de élite</t>
  </si>
  <si>
    <t>Federación montañismo Comunidad Valenciana</t>
  </si>
  <si>
    <t>Trofeo natación base</t>
  </si>
  <si>
    <t>Trofeo escuelas de ciclismo</t>
  </si>
  <si>
    <t>Lliga pilota valenciana</t>
  </si>
  <si>
    <t>Federación de tenis de la Comunitat Valenciana</t>
  </si>
  <si>
    <t>Asociación Prensa deportiva de Alicante</t>
  </si>
  <si>
    <t>Federación valenciana motociclismo</t>
  </si>
  <si>
    <t>Actividades y programas deportivos</t>
  </si>
  <si>
    <t>DEPORTES</t>
  </si>
  <si>
    <t>Premio novela valenciana</t>
  </si>
  <si>
    <t>Premio teatro breve Evarist García</t>
  </si>
  <si>
    <t>Premio Azorín de Novela</t>
  </si>
  <si>
    <t>Premios festivales, encuentros y certámenes</t>
  </si>
  <si>
    <t>Patrimonio histórico-artístico</t>
  </si>
  <si>
    <t>Federaciones provinciales AMPA</t>
  </si>
  <si>
    <t>Fomento actuaciones musicales</t>
  </si>
  <si>
    <t>Promoción cultural</t>
  </si>
  <si>
    <t>CULTURA</t>
  </si>
  <si>
    <t>Premios expocreativa y otros</t>
  </si>
  <si>
    <t>Adquisición bienes inventariables</t>
  </si>
  <si>
    <t>Promoción convivencia a través del ocio y tiempo libre</t>
  </si>
  <si>
    <t>Ayuda humanitaria</t>
  </si>
  <si>
    <t>Actividades de formación, terapeúticas para mayores</t>
  </si>
  <si>
    <t>Actividades de sensibilización</t>
  </si>
  <si>
    <t>Servicios de información, orientación laboral</t>
  </si>
  <si>
    <t>Actividades formativas, terapeúticas o rehabilitadoras</t>
  </si>
  <si>
    <t>Convenios con entidades</t>
  </si>
  <si>
    <t>BIENESTAR SOCIAL</t>
  </si>
  <si>
    <t>Apoyo y formación Letrados</t>
  </si>
  <si>
    <t>Premio Fernando Albi</t>
  </si>
  <si>
    <t>SERVICIOS JURÍDICOS</t>
  </si>
  <si>
    <t>Subvención secciones sindicales</t>
  </si>
  <si>
    <t>RECURSOS HUMANOS</t>
  </si>
  <si>
    <t>PRESIDENCIA</t>
  </si>
  <si>
    <t>TOTALES POR GRUPO Y AREA</t>
  </si>
  <si>
    <t>PRESUPUESTO LÍNEA SUBVENCIÓN</t>
  </si>
  <si>
    <t>2. PLAN DE FOMENTO DEL DESARROLLO ECONOMICO Y SOCIAL</t>
  </si>
  <si>
    <t>Formación de inventarios municipales</t>
  </si>
  <si>
    <t>Gestión patrimonial</t>
  </si>
  <si>
    <t>Portales Web municipales</t>
  </si>
  <si>
    <t>Firma digital</t>
  </si>
  <si>
    <t>Software municipal</t>
  </si>
  <si>
    <t>Ayuntamiento en la nube</t>
  </si>
  <si>
    <t>Administración electrónica</t>
  </si>
  <si>
    <t>INFORMÁTICA</t>
  </si>
  <si>
    <t>1.4.PLAN PROVINCIAL DE MODERNIZACIÓN ADMINISTRATIVA LOCAL</t>
  </si>
  <si>
    <t>Gestión de residuos sólidos urbanos</t>
  </si>
  <si>
    <t>RESIDUOS SÓLIDOS URBANOS</t>
  </si>
  <si>
    <t>Técnicos información turística (FITUR)</t>
  </si>
  <si>
    <t>Promoción de actividades turísticas</t>
  </si>
  <si>
    <t>Material promocional</t>
  </si>
  <si>
    <t>Actividades multiculturales de integración</t>
  </si>
  <si>
    <t>CIUDADANOS EXTRANJEROS</t>
  </si>
  <si>
    <t>Conservación de caminos</t>
  </si>
  <si>
    <t>CARRETERAS</t>
  </si>
  <si>
    <t>Puesta en valor patrimonio municipal de Crevillent</t>
  </si>
  <si>
    <t>Redacción Planes Generales de Ordenación Urbana</t>
  </si>
  <si>
    <t>Subvenciones servicios  museísticos</t>
  </si>
  <si>
    <t>ARQUITECTURA</t>
  </si>
  <si>
    <t>Cooperación en competencias municipales (menos de 5.000 h)</t>
  </si>
  <si>
    <t>Cooperación en competencias municipales (más de 5000 hab.)</t>
  </si>
  <si>
    <t>Prevención y extinción de incendios</t>
  </si>
  <si>
    <t>ACCIÓN LOCAL</t>
  </si>
  <si>
    <t>Reparación de infraestructuras hidráulicas</t>
  </si>
  <si>
    <t>Controles de calidad del agua</t>
  </si>
  <si>
    <t>CICLO HÍDRICO</t>
  </si>
  <si>
    <t>Restauración forestal</t>
  </si>
  <si>
    <t>Tratamiento de plagas</t>
  </si>
  <si>
    <t>Mantenimiento jardines municipales</t>
  </si>
  <si>
    <t>Árboles monumentales</t>
  </si>
  <si>
    <t>Parajes naturales y Agenda Local 21</t>
  </si>
  <si>
    <t>Ferias y eventos comerciales</t>
  </si>
  <si>
    <t>Promoción económica</t>
  </si>
  <si>
    <t>Actividades en materia de juventud</t>
  </si>
  <si>
    <t>Igualdad oportunidades y prevención violencia género</t>
  </si>
  <si>
    <t>Becas de formación a jóvenes desempleados</t>
  </si>
  <si>
    <t>Planes igualdad y violencia de género</t>
  </si>
  <si>
    <t>Igualdad y violencia de género</t>
  </si>
  <si>
    <t>Congreso Prensa Deportiva en La Nucía</t>
  </si>
  <si>
    <t>Carrera San Silvestre de Crevillent</t>
  </si>
  <si>
    <t>Trofeos y medallas</t>
  </si>
  <si>
    <t>Trofeo Pilota valenciana Benissa</t>
  </si>
  <si>
    <t>Cursos de natación</t>
  </si>
  <si>
    <t>Actividades deportivas y Escuelas municipales</t>
  </si>
  <si>
    <t>Rehabilitación de ermitas</t>
  </si>
  <si>
    <t>Fomento actuaciones musicales y escénicas</t>
  </si>
  <si>
    <t>Difusión música y teatro</t>
  </si>
  <si>
    <t>Fomento lengua y cultura valenciana</t>
  </si>
  <si>
    <t>Certamen Habaneras Torrevieja</t>
  </si>
  <si>
    <t>Actividades de promoción social y equipamiento</t>
  </si>
  <si>
    <t>Servicios sociales municipales</t>
  </si>
  <si>
    <t>Organización en archivos y material inventariable</t>
  </si>
  <si>
    <t>GESTIÓN DOCUMENTAL</t>
  </si>
  <si>
    <t>Proyecto entorno de la Font del Partegat de Benifato</t>
  </si>
  <si>
    <t>1.3. PLAN PROVINCIAL DE COOPERACIÓN A LOS SERVICIOS DE COMPETENCIA MUNICIPAL</t>
  </si>
  <si>
    <t>Acondicionamiento y mejora de caminos</t>
  </si>
  <si>
    <t>Proyectos técnicos de ahorro energético</t>
  </si>
  <si>
    <t>Mobiliario urbano</t>
  </si>
  <si>
    <t>Zonas verdes municipales</t>
  </si>
  <si>
    <t>Agricultura</t>
  </si>
  <si>
    <t>FOMENTO Y DESARROLLO</t>
  </si>
  <si>
    <t>Ejecución vallado perimetral plaza de toros Ondara</t>
  </si>
  <si>
    <t>Adecuación zona verde en San Vicente del Raspeig</t>
  </si>
  <si>
    <t>Obras consolidación de talud y viviendas Finestrat</t>
  </si>
  <si>
    <t>Nueva biblioteca municipal Pinoso</t>
  </si>
  <si>
    <t>Obras, reparaciones y equip. municipales</t>
  </si>
  <si>
    <t>Plan provincial de ahorro energético</t>
  </si>
  <si>
    <t>Equipamiento instalaciones culturales</t>
  </si>
  <si>
    <t>1.2. PLAN PROVINCIAL DE INFRAESTRUCTURAS Y EQUIPAMIENTOS URBANOS</t>
  </si>
  <si>
    <t>Plan 2015</t>
  </si>
  <si>
    <t>1.1. PLAN PROVINCIAL DE COOPERACIÓN A LAS OBRAS Y SERVICIOS DE COMPETENCIA MUNICIPAL</t>
  </si>
  <si>
    <t>%</t>
  </si>
  <si>
    <t>1. PLANES DE COOPERACIÓN Y ASISTENCIA MUNICIPAL</t>
  </si>
  <si>
    <t>PLAN ESTRATÉGICO GENERAL DIPUTACIÓN PROVINCIAL DE ALICANTE</t>
  </si>
  <si>
    <t>TOTAL</t>
  </si>
  <si>
    <t>Convocatoria</t>
  </si>
  <si>
    <t>Entidades sin fin lucro</t>
  </si>
  <si>
    <t>Participantes</t>
  </si>
  <si>
    <t>Entidades sin fin de lucro</t>
  </si>
  <si>
    <t>39</t>
  </si>
  <si>
    <t>Nominativa</t>
  </si>
  <si>
    <t>31</t>
  </si>
  <si>
    <t>26</t>
  </si>
  <si>
    <t>Inst. Ecología Litoral</t>
  </si>
  <si>
    <t>25</t>
  </si>
  <si>
    <t>JOVEMPA</t>
  </si>
  <si>
    <t>APSA</t>
  </si>
  <si>
    <t>Consejos reguladores</t>
  </si>
  <si>
    <t>PROCEDIMIENTO</t>
  </si>
  <si>
    <t>BENEFICIARIOS</t>
  </si>
  <si>
    <t>UNIDAD ORGÁNICA</t>
  </si>
  <si>
    <t>PLAN DE FOMENTO DEL DESARROLLO ECONÓMICO Y SOCIAL (continuación)</t>
  </si>
  <si>
    <t>Ministerio del Interior</t>
  </si>
  <si>
    <t>24</t>
  </si>
  <si>
    <t>23</t>
  </si>
  <si>
    <t>22</t>
  </si>
  <si>
    <t>Deportistas</t>
  </si>
  <si>
    <t>21</t>
  </si>
  <si>
    <t>Premios, festivales, encuentros y certámenes</t>
  </si>
  <si>
    <t>Fundaciones</t>
  </si>
  <si>
    <t>2. PLAN DE FOMENTO DEL DESARROLLO ECONÓMICO Y SOCIAL (continuación)</t>
  </si>
  <si>
    <t>20</t>
  </si>
  <si>
    <t>Convenios para promoción y asistencia social</t>
  </si>
  <si>
    <t>Escuela Práctica Jca. Elche</t>
  </si>
  <si>
    <t>12</t>
  </si>
  <si>
    <t>Escuela Práctica Jca. Alicante</t>
  </si>
  <si>
    <t>Subvención para la integración de discapacitados</t>
  </si>
  <si>
    <t>09</t>
  </si>
  <si>
    <t>Secciones sindicales</t>
  </si>
  <si>
    <t>01</t>
  </si>
  <si>
    <t>Ayuntamientos</t>
  </si>
  <si>
    <t>13</t>
  </si>
  <si>
    <t>1. PLANES DE COOPERACIÓN Y ASISTENCIA MUNICIPAL (continuación)</t>
  </si>
  <si>
    <t>Entidades locales</t>
  </si>
  <si>
    <t>41</t>
  </si>
  <si>
    <t>36</t>
  </si>
  <si>
    <t>34</t>
  </si>
  <si>
    <t>33</t>
  </si>
  <si>
    <t>32</t>
  </si>
  <si>
    <t>29</t>
  </si>
  <si>
    <t>1.3. Plan de cooperación a los servicios de competencia municipal (continuación)</t>
  </si>
  <si>
    <t xml:space="preserve">Mancomunidades </t>
  </si>
  <si>
    <t>11</t>
  </si>
  <si>
    <t>Acondicionamiento acceso nueva estación Alta velocidad</t>
  </si>
  <si>
    <t xml:space="preserve">24 </t>
  </si>
  <si>
    <t>MEDIO AMBIENTE Y ENERGIA</t>
  </si>
  <si>
    <t>MEDIO AMBIENTE</t>
  </si>
  <si>
    <t>Plan 2017</t>
  </si>
  <si>
    <t>IMPORTE</t>
  </si>
  <si>
    <t>PPMA</t>
  </si>
  <si>
    <t>PPS</t>
  </si>
  <si>
    <t>PPIEU</t>
  </si>
  <si>
    <t>PPOS</t>
  </si>
  <si>
    <t>LEYENDA</t>
  </si>
  <si>
    <t>% TOTAL</t>
  </si>
  <si>
    <t>% PLAN</t>
  </si>
  <si>
    <t>POR UNIDADES</t>
  </si>
  <si>
    <t xml:space="preserve">TURISMO </t>
  </si>
  <si>
    <t>RESIDUOS SOLIDOS URBANOS</t>
  </si>
  <si>
    <t>PLAN PROVINCIAL DE COOPERACIÓN OBRAS Y SERVICIOS</t>
  </si>
  <si>
    <t>DISTRIBUCIÓN POR PLANES Y UNIDADES ORGÁNICAS (2016)</t>
  </si>
  <si>
    <t>Premios y concursos Departamento de Arte</t>
  </si>
  <si>
    <t>Premios, becas y ayudas investigación científica</t>
  </si>
  <si>
    <t>Homogeneización del material promocional</t>
  </si>
  <si>
    <t>Presencia Técnicos información turística (FITUR)</t>
  </si>
  <si>
    <t>Promoción Material promocional</t>
  </si>
  <si>
    <t>Promoción actuaciones plena incorporación a sociedad</t>
  </si>
  <si>
    <t xml:space="preserve">Control colonias de gatos sin propietarios </t>
  </si>
  <si>
    <t>Control colonias de gatos sin propietarios</t>
  </si>
  <si>
    <t>Obras de restauración forestal</t>
  </si>
  <si>
    <t>Huertos urbanos</t>
  </si>
  <si>
    <t>Comercio - Mercados municipales</t>
  </si>
  <si>
    <t>Coworking provincial</t>
  </si>
  <si>
    <t>Convenios para programas de acción y promoción social</t>
  </si>
  <si>
    <t>Actividad física para mayores</t>
  </si>
  <si>
    <t>Equipamiento deportivo</t>
  </si>
  <si>
    <t>Obras en instalaciones deportivas</t>
  </si>
  <si>
    <t xml:space="preserve">22 </t>
  </si>
  <si>
    <t>Federación ciclismo</t>
  </si>
  <si>
    <t>Federación automovilismo</t>
  </si>
  <si>
    <t>Conservación en caminos</t>
  </si>
  <si>
    <t>Redacción expedientes apertura establecimiento públicos</t>
  </si>
  <si>
    <t>Programa formación creación empresas y autoempleo</t>
  </si>
  <si>
    <t>Dotación premios anuales y formación empresas familiares</t>
  </si>
  <si>
    <t>Exposición itinerante: Made in Alicante</t>
  </si>
  <si>
    <t>Organización seminarios, conferencias, congresos</t>
  </si>
  <si>
    <t>Formación compra pública innovadora</t>
  </si>
  <si>
    <t>Premio nuevas ideas empresariales</t>
  </si>
  <si>
    <t>Formación liderazgo público</t>
  </si>
  <si>
    <t>Proyecto promoción sectores productivos gastroalicante</t>
  </si>
  <si>
    <t>Promoción provincia alicante (IFA)</t>
  </si>
  <si>
    <t>Programa apoyo y formación de pymes</t>
  </si>
  <si>
    <t>Proyecto fomento cooperación empresarial</t>
  </si>
  <si>
    <t>Programa apoyo red viveros de empresas</t>
  </si>
  <si>
    <t>Proyecto impulso agencia salud y dieta mediterránea</t>
  </si>
  <si>
    <t>Actos celebración Fogueres Sant Joan 2017</t>
  </si>
  <si>
    <t>Restauración órgano Basílica Santa María de Alicante</t>
  </si>
  <si>
    <t>FESORD C.V</t>
  </si>
  <si>
    <t>Sustitución denominaciones y símbolos</t>
  </si>
  <si>
    <t>Ayuntamiento Ibi</t>
  </si>
  <si>
    <t>Equipamiento "Casa Reyes Magos"</t>
  </si>
  <si>
    <t>Fomento actividades culturales especial relieve</t>
  </si>
  <si>
    <t>Adquisición placas  50 aniversario fallecimiento Azorín</t>
  </si>
  <si>
    <t>Difusión música y treatro</t>
  </si>
  <si>
    <t>Fomento actividades culturales, musicales y escénicas</t>
  </si>
  <si>
    <t>Fomento lengua y cultura popular valenciana</t>
  </si>
  <si>
    <t>Actividades del 75 aniversario Miguel Hernández</t>
  </si>
  <si>
    <t>15.000, 00 €</t>
  </si>
  <si>
    <t>Ayto de Orihuela</t>
  </si>
  <si>
    <t>Obras conservación en Ermitas, Capillas y otras</t>
  </si>
  <si>
    <t>Ayto de Redován</t>
  </si>
  <si>
    <t>Premios Alberto Sols investigación científica</t>
  </si>
  <si>
    <t>9.015, 00 €</t>
  </si>
  <si>
    <t>Ayto Sax</t>
  </si>
  <si>
    <t>Fomento actividades culturales</t>
  </si>
  <si>
    <t>Entidades y asociaciones</t>
  </si>
  <si>
    <t xml:space="preserve">Universidades </t>
  </si>
  <si>
    <t>Universidades Miguel Hernández, Alicante y Alcoy</t>
  </si>
  <si>
    <t>Federaciones provinciales</t>
  </si>
  <si>
    <t>Patrim. hco (Fundación Arqueológica La Alcudia y Cidaris)</t>
  </si>
  <si>
    <t>Premio teatro breve en valenciano Evarist García</t>
  </si>
  <si>
    <t xml:space="preserve">Programas difusión investigación </t>
  </si>
  <si>
    <t>Asociac Red Univer. Valenc</t>
  </si>
  <si>
    <t>Plan 2018</t>
  </si>
  <si>
    <t>Obra ampliación medidas incendios en espai cultural</t>
  </si>
  <si>
    <t>Evacuación de pluviales centro social</t>
  </si>
  <si>
    <t>Adecuación y puesta en valor "Pou del Pare Pere"</t>
  </si>
  <si>
    <t>EATIM Jesús Pobre</t>
  </si>
  <si>
    <t>Pabellón deportivo municipal</t>
  </si>
  <si>
    <t>Soterramiento líneas A.T. ciudad deportiva "Camilo Cano"</t>
  </si>
  <si>
    <t xml:space="preserve">Remodelación colegio "El Salvador" nuevo uso mercado </t>
  </si>
  <si>
    <t>Obras parque tecnológico cultural</t>
  </si>
  <si>
    <t>Ayuntamiento de Alcoy</t>
  </si>
  <si>
    <t>Estudio viabilidad base Aitana</t>
  </si>
  <si>
    <t>Ayuntamiento de Alcoleja</t>
  </si>
  <si>
    <t>Ayuntamiento de Torrevieja</t>
  </si>
  <si>
    <t>Ayuntamiento de Mutxamel</t>
  </si>
  <si>
    <t>Ayuntamiento de Busot</t>
  </si>
  <si>
    <t>Ayuntamiento de La Nucía</t>
  </si>
  <si>
    <t>Ayuntamiento de Benilloba</t>
  </si>
  <si>
    <t xml:space="preserve">Ayuntamiento de Pedreguer </t>
  </si>
  <si>
    <t>Mejoras paseo marítimo</t>
  </si>
  <si>
    <t>Ayuntamiento de Benifato</t>
  </si>
  <si>
    <t>Adquisición vehículo de servicios</t>
  </si>
  <si>
    <t>Ayuntamiento de Planes</t>
  </si>
  <si>
    <t>Adquisición parcela para suelo dotacional público</t>
  </si>
  <si>
    <t>Ayuntamiento de Benifallim</t>
  </si>
  <si>
    <t>Adquisición parcela con destino acceso municipio</t>
  </si>
  <si>
    <t>Inversiones electrificación edificio socio-asistencial</t>
  </si>
  <si>
    <t>Ayuntamiento de Tibi</t>
  </si>
  <si>
    <t>Ayuntamiento de Famorca</t>
  </si>
  <si>
    <t>Adquisic. inmueble ampliación dependencias municipales</t>
  </si>
  <si>
    <t>Infraestructuras hidráulicas (Diputación)</t>
  </si>
  <si>
    <t>Infraestructuras hidráulicas (Ayuntamientos)</t>
  </si>
  <si>
    <t>Redacción proyectos</t>
  </si>
  <si>
    <t>Redacción de proyectos</t>
  </si>
  <si>
    <t>Incrementar al eficiencia uso agua en regadío</t>
  </si>
  <si>
    <t>Entidades riego</t>
  </si>
  <si>
    <t>Incremento eficiencia uso agua en regadío</t>
  </si>
  <si>
    <t>Entidades de riego</t>
  </si>
  <si>
    <t>Entidades de regantes</t>
  </si>
  <si>
    <t>Promoción cursos de natación</t>
  </si>
  <si>
    <t>Trofeo de Pilota Valenciana Benissa</t>
  </si>
  <si>
    <t>Ayto Benissa</t>
  </si>
  <si>
    <t>Trofeo de natación base</t>
  </si>
  <si>
    <t>Lliga de Pilota valenciana</t>
  </si>
  <si>
    <t>Programa de senderismo de Otoño</t>
  </si>
  <si>
    <t>Asociación Prociclismo</t>
  </si>
  <si>
    <t xml:space="preserve">Asociación Motivación y Valores positivos </t>
  </si>
  <si>
    <t>Club atletismo marathon Crevillent</t>
  </si>
  <si>
    <t>Federación  automovilismo comunidad valenciana</t>
  </si>
  <si>
    <t>Club ciclista Inter Race Alto Vinalopó</t>
  </si>
  <si>
    <t>Fundación Lucentum de baloncesto</t>
  </si>
  <si>
    <t>Plan ayudas a clubes para organización eventos deportivos</t>
  </si>
  <si>
    <t xml:space="preserve">Plan de ayudas a deportistas de élite </t>
  </si>
  <si>
    <t>Asociación Prensa Deportiva</t>
  </si>
  <si>
    <t>Federación motociclismo</t>
  </si>
  <si>
    <t>Federación de tenis</t>
  </si>
  <si>
    <t>250.000, 00 €</t>
  </si>
  <si>
    <t>Deportistas, clubes y técnic</t>
  </si>
  <si>
    <t xml:space="preserve">Federación natación </t>
  </si>
  <si>
    <t>Federación pilota valenciana</t>
  </si>
  <si>
    <t>Federación montañismo</t>
  </si>
  <si>
    <t xml:space="preserve">Asociación motivación </t>
  </si>
  <si>
    <t>Club marathon Crevillent</t>
  </si>
  <si>
    <t xml:space="preserve">Club ciclista </t>
  </si>
  <si>
    <t>Fundación Lucentum</t>
  </si>
  <si>
    <t>Entidades Deportivas</t>
  </si>
  <si>
    <t>60,000,00 €</t>
  </si>
  <si>
    <t xml:space="preserve">Promoción actividades turísticas </t>
  </si>
  <si>
    <t>Presencia Técnicos información turística MEDSEA</t>
  </si>
  <si>
    <t xml:space="preserve">Promoción fiestas turísticas </t>
  </si>
  <si>
    <t>Promoción Costa Blanca con eventos de difusión mediática</t>
  </si>
  <si>
    <t>Promoción Costa Blanca acciones promocionales</t>
  </si>
  <si>
    <t>127.758,00.-€</t>
  </si>
  <si>
    <t xml:space="preserve">13 </t>
  </si>
  <si>
    <t>Actividades elaboración planes accesibilidad universal</t>
  </si>
  <si>
    <t>35.000, 00€</t>
  </si>
  <si>
    <t>Edifición y realización de material promocional</t>
  </si>
  <si>
    <t>ASAJA</t>
  </si>
  <si>
    <t>Organización y difusión de Jornadas y Ferias de Caza</t>
  </si>
  <si>
    <t>Fomento al sector pesquero</t>
  </si>
  <si>
    <t>Fomento del sector terciario avanzado</t>
  </si>
  <si>
    <t>Fomento de sectores productivos - industria</t>
  </si>
  <si>
    <t>Fomento sectores productivos: helados, mármol, alfombras</t>
  </si>
  <si>
    <t>Programa Joven empresa innovadora</t>
  </si>
  <si>
    <t>Fomento actividades promoción empresarial</t>
  </si>
  <si>
    <t>60.000, 00 €</t>
  </si>
  <si>
    <t>Ayuntamiento Elche</t>
  </si>
  <si>
    <t>Plan prevención incendios forestales La Granadella-Jávea</t>
  </si>
  <si>
    <t>Restauración zonas degradadas por vertido incontrolado</t>
  </si>
  <si>
    <t>400.00,00 €</t>
  </si>
  <si>
    <t>Entitades locales</t>
  </si>
  <si>
    <t>Restauración zonas degradadas vertidos incontrolados</t>
  </si>
  <si>
    <t>restauración zonas degradadas vertidos incontrolados</t>
  </si>
  <si>
    <t>Becas formación jóvenes desempleados</t>
  </si>
  <si>
    <t>Planes de igualdad de género</t>
  </si>
  <si>
    <t>Asoc. programa reinserc</t>
  </si>
  <si>
    <t>Programa apoyo reinserción mujeres víctimas violencia</t>
  </si>
  <si>
    <t>Asoc. Mensajeros paz</t>
  </si>
  <si>
    <t>Asociac. Avalcae</t>
  </si>
  <si>
    <t>Contra acoso escolar: realización charlas y prevención</t>
  </si>
  <si>
    <t>Programa pisos emancipación jóvenes extutelados</t>
  </si>
  <si>
    <t>Fundación Ángel Tomás</t>
  </si>
  <si>
    <t>Federación asociaciones jóvenes empresarios (Jovempa)</t>
  </si>
  <si>
    <t>Voluntariado</t>
  </si>
  <si>
    <t>Asoc. Nueva asociación</t>
  </si>
  <si>
    <t>Igualdad oportunidades prevención violenc. género (Aytos)</t>
  </si>
  <si>
    <t>Igualdad oportunidad prevenc. violenc (mancomunidades)</t>
  </si>
  <si>
    <t>Igualdad oportunid prevenc violencia(entidades fin lucro)</t>
  </si>
  <si>
    <t>Actividades materia de juventud(entidades sin fin lucro)</t>
  </si>
  <si>
    <t>Actividades en materia de juventud (Aytos)</t>
  </si>
  <si>
    <t>Redacción proyecto rehabilitación calle Salitre</t>
  </si>
  <si>
    <t>DISTRIBUCIÓN POR GRUPO DE PLANES ( 2017 )</t>
  </si>
  <si>
    <t>DISTRIBUCIONES PLANES EN COOPERACIÓN Y ASISTENCIA MUNICIPAL</t>
  </si>
  <si>
    <t>TOTAL 2017</t>
  </si>
  <si>
    <t>Ayuntamiento Callosa Seg.</t>
  </si>
  <si>
    <t>% COOP</t>
  </si>
  <si>
    <t>Iglesia Sta Mª-adecuació locales acogida y bco. alimentos</t>
  </si>
  <si>
    <t>Restauración monasterio Santa Faz</t>
  </si>
  <si>
    <t>Fudación C.V. Sta. Mª</t>
  </si>
  <si>
    <t>Convento Clarisas</t>
  </si>
  <si>
    <t>Prevención drogodependencias y conductas adictivas</t>
  </si>
  <si>
    <t>Conductas adictivas</t>
  </si>
  <si>
    <t>Fundación Noray Proyecto Hombre</t>
  </si>
  <si>
    <t>ONGD-agencias cooperación internacional ayuda humanit</t>
  </si>
  <si>
    <t>Acnur: proyecto acceso necesidades básicas población Irak</t>
  </si>
  <si>
    <t>ACNUR</t>
  </si>
  <si>
    <t>Asociación compromiso Sáhara Alicante</t>
  </si>
  <si>
    <t>Asociación</t>
  </si>
  <si>
    <t>Asociación Dar Al Karama (Hogar Dignidad)Gto.corriente</t>
  </si>
  <si>
    <t>Asociación Dar al Karama (Hogar Dignidad)Invers.</t>
  </si>
  <si>
    <t>Fundación Dharma "Congreso razones para vivir"</t>
  </si>
  <si>
    <t>Fundación</t>
  </si>
  <si>
    <t>Asociación alicantina familias numerosas: ASAFAN</t>
  </si>
  <si>
    <t>Asociación acogida al niña y mujer Amaya Gómez(ANMAG)</t>
  </si>
  <si>
    <t>Fundación DASYC- familias situación riesgo</t>
  </si>
  <si>
    <t>Fundación servicios familias- asistencia a la familia</t>
  </si>
  <si>
    <t xml:space="preserve">Programa reinserción mujeres:formación-inserción(PRM)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</si>
</sst>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 Black"/>
      <family val="2"/>
    </font>
    <font>
      <b/>
      <sz val="14"/>
      <name val="Arial Black"/>
      <family val="2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E39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007E3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bgColor theme="0" tint="-0.149967955565050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9">
    <xf numFmtId="0" fontId="0" fillId="0" borderId="0" xfId="0"/>
    <xf numFmtId="10" fontId="0" fillId="2" borderId="0" xfId="0" applyNumberFormat="1" applyFill="1" applyBorder="1" applyAlignment="1">
      <alignment horizontal="center"/>
    </xf>
    <xf numFmtId="0" fontId="4" fillId="2" borderId="0" xfId="0" applyFont="1" applyFill="1" applyBorder="1"/>
    <xf numFmtId="164" fontId="0" fillId="0" borderId="0" xfId="0" applyNumberFormat="1" applyBorder="1"/>
    <xf numFmtId="0" fontId="0" fillId="0" borderId="0" xfId="0" applyBorder="1"/>
    <xf numFmtId="44" fontId="6" fillId="3" borderId="1" xfId="0" applyNumberFormat="1" applyFont="1" applyFill="1" applyBorder="1" applyAlignment="1">
      <alignment vertical="center"/>
    </xf>
    <xf numFmtId="164" fontId="7" fillId="0" borderId="0" xfId="0" applyNumberFormat="1" applyFont="1" applyBorder="1"/>
    <xf numFmtId="0" fontId="7" fillId="0" borderId="0" xfId="0" applyFont="1" applyBorder="1"/>
    <xf numFmtId="0" fontId="0" fillId="0" borderId="2" xfId="0" applyBorder="1"/>
    <xf numFmtId="164" fontId="7" fillId="0" borderId="3" xfId="0" applyNumberFormat="1" applyFont="1" applyBorder="1"/>
    <xf numFmtId="164" fontId="0" fillId="0" borderId="1" xfId="0" applyNumberFormat="1" applyBorder="1"/>
    <xf numFmtId="0" fontId="0" fillId="0" borderId="1" xfId="0" applyBorder="1"/>
    <xf numFmtId="0" fontId="0" fillId="0" borderId="4" xfId="0" applyBorder="1"/>
    <xf numFmtId="164" fontId="7" fillId="0" borderId="5" xfId="0" applyNumberFormat="1" applyFont="1" applyBorder="1"/>
    <xf numFmtId="164" fontId="7" fillId="0" borderId="6" xfId="0" applyNumberFormat="1" applyFont="1" applyBorder="1"/>
    <xf numFmtId="0" fontId="7" fillId="0" borderId="7" xfId="0" applyFont="1" applyBorder="1"/>
    <xf numFmtId="164" fontId="7" fillId="0" borderId="8" xfId="0" applyNumberFormat="1" applyFont="1" applyBorder="1"/>
    <xf numFmtId="164" fontId="7" fillId="0" borderId="1" xfId="0" applyNumberFormat="1" applyFont="1" applyBorder="1"/>
    <xf numFmtId="0" fontId="7" fillId="0" borderId="9" xfId="0" applyFont="1" applyBorder="1"/>
    <xf numFmtId="164" fontId="8" fillId="0" borderId="8" xfId="0" applyNumberFormat="1" applyFont="1" applyBorder="1"/>
    <xf numFmtId="0" fontId="8" fillId="0" borderId="9" xfId="0" applyFont="1" applyBorder="1"/>
    <xf numFmtId="0" fontId="0" fillId="0" borderId="9" xfId="0" applyBorder="1"/>
    <xf numFmtId="10" fontId="0" fillId="2" borderId="4" xfId="0" applyNumberFormat="1" applyFill="1" applyBorder="1" applyAlignment="1">
      <alignment horizontal="center"/>
    </xf>
    <xf numFmtId="164" fontId="8" fillId="2" borderId="8" xfId="0" applyNumberFormat="1" applyFont="1" applyFill="1" applyBorder="1"/>
    <xf numFmtId="0" fontId="9" fillId="0" borderId="0" xfId="0" applyFont="1" applyAlignment="1">
      <alignment vertical="center"/>
    </xf>
    <xf numFmtId="0" fontId="4" fillId="0" borderId="10" xfId="0" applyFont="1" applyBorder="1"/>
    <xf numFmtId="10" fontId="8" fillId="2" borderId="4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/>
    <xf numFmtId="0" fontId="7" fillId="0" borderId="9" xfId="0" applyFont="1" applyFill="1" applyBorder="1" applyAlignment="1">
      <alignment horizontal="left"/>
    </xf>
    <xf numFmtId="164" fontId="8" fillId="2" borderId="0" xfId="0" applyNumberFormat="1" applyFont="1" applyFill="1" applyBorder="1"/>
    <xf numFmtId="0" fontId="8" fillId="0" borderId="9" xfId="0" applyFont="1" applyFill="1" applyBorder="1" applyAlignment="1">
      <alignment horizontal="left"/>
    </xf>
    <xf numFmtId="0" fontId="8" fillId="2" borderId="8" xfId="0" applyFont="1" applyFill="1" applyBorder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7" fillId="0" borderId="9" xfId="0" applyFont="1" applyFill="1" applyBorder="1"/>
    <xf numFmtId="0" fontId="3" fillId="0" borderId="0" xfId="0" applyFont="1"/>
    <xf numFmtId="10" fontId="10" fillId="2" borderId="4" xfId="0" applyNumberFormat="1" applyFont="1" applyFill="1" applyBorder="1" applyAlignment="1">
      <alignment horizontal="center" vertical="center"/>
    </xf>
    <xf numFmtId="0" fontId="10" fillId="2" borderId="8" xfId="0" applyFont="1" applyFill="1" applyBorder="1"/>
    <xf numFmtId="164" fontId="3" fillId="0" borderId="1" xfId="0" applyNumberFormat="1" applyFont="1" applyBorder="1"/>
    <xf numFmtId="0" fontId="3" fillId="0" borderId="9" xfId="0" applyFont="1" applyBorder="1" applyAlignment="1">
      <alignment horizontal="left" wrapText="1"/>
    </xf>
    <xf numFmtId="164" fontId="8" fillId="2" borderId="8" xfId="0" applyNumberFormat="1" applyFont="1" applyFill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8" fillId="0" borderId="9" xfId="0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164" fontId="7" fillId="2" borderId="1" xfId="0" applyNumberFormat="1" applyFont="1" applyFill="1" applyBorder="1"/>
    <xf numFmtId="0" fontId="7" fillId="2" borderId="9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wrapText="1"/>
    </xf>
    <xf numFmtId="0" fontId="7" fillId="0" borderId="9" xfId="0" applyFont="1" applyFill="1" applyBorder="1" applyAlignment="1">
      <alignment horizontal="left" wrapText="1"/>
    </xf>
    <xf numFmtId="164" fontId="8" fillId="2" borderId="8" xfId="0" applyNumberFormat="1" applyFont="1" applyFill="1" applyBorder="1" applyAlignment="1">
      <alignment horizontal="right" wrapText="1"/>
    </xf>
    <xf numFmtId="0" fontId="8" fillId="2" borderId="11" xfId="0" applyFont="1" applyFill="1" applyBorder="1"/>
    <xf numFmtId="164" fontId="8" fillId="2" borderId="11" xfId="0" applyNumberFormat="1" applyFont="1" applyFill="1" applyBorder="1"/>
    <xf numFmtId="0" fontId="7" fillId="0" borderId="12" xfId="0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vertical="center" wrapText="1"/>
    </xf>
    <xf numFmtId="0" fontId="7" fillId="4" borderId="9" xfId="0" applyFont="1" applyFill="1" applyBorder="1"/>
    <xf numFmtId="0" fontId="4" fillId="2" borderId="8" xfId="0" applyFont="1" applyFill="1" applyBorder="1"/>
    <xf numFmtId="164" fontId="8" fillId="2" borderId="13" xfId="0" applyNumberFormat="1" applyFont="1" applyFill="1" applyBorder="1"/>
    <xf numFmtId="164" fontId="7" fillId="0" borderId="14" xfId="0" applyNumberFormat="1" applyFont="1" applyBorder="1"/>
    <xf numFmtId="0" fontId="8" fillId="0" borderId="10" xfId="0" applyFont="1" applyBorder="1"/>
    <xf numFmtId="164" fontId="8" fillId="0" borderId="13" xfId="0" applyNumberFormat="1" applyFont="1" applyBorder="1"/>
    <xf numFmtId="0" fontId="8" fillId="0" borderId="10" xfId="0" applyFont="1" applyFill="1" applyBorder="1"/>
    <xf numFmtId="0" fontId="8" fillId="0" borderId="0" xfId="0" applyFont="1"/>
    <xf numFmtId="10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7" fillId="4" borderId="1" xfId="0" applyFont="1" applyFill="1" applyBorder="1"/>
    <xf numFmtId="164" fontId="8" fillId="2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8" fillId="2" borderId="15" xfId="0" applyFont="1" applyFill="1" applyBorder="1" applyAlignment="1">
      <alignment horizontal="center" wrapText="1"/>
    </xf>
    <xf numFmtId="164" fontId="8" fillId="0" borderId="12" xfId="0" applyNumberFormat="1" applyFont="1" applyBorder="1" applyAlignment="1">
      <alignment horizontal="center" wrapText="1"/>
    </xf>
    <xf numFmtId="0" fontId="11" fillId="0" borderId="0" xfId="0" applyFont="1" applyBorder="1"/>
    <xf numFmtId="0" fontId="4" fillId="0" borderId="0" xfId="0" applyFont="1" applyAlignment="1">
      <alignment vertical="center"/>
    </xf>
    <xf numFmtId="10" fontId="12" fillId="2" borderId="1" xfId="1" applyNumberFormat="1" applyFont="1" applyFill="1" applyBorder="1" applyAlignment="1">
      <alignment horizontal="center" vertical="center"/>
    </xf>
    <xf numFmtId="44" fontId="11" fillId="0" borderId="1" xfId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8" fillId="2" borderId="1" xfId="0" applyFont="1" applyFill="1" applyBorder="1"/>
    <xf numFmtId="0" fontId="7" fillId="0" borderId="1" xfId="0" applyFont="1" applyBorder="1"/>
    <xf numFmtId="164" fontId="8" fillId="2" borderId="1" xfId="0" applyNumberFormat="1" applyFont="1" applyFill="1" applyBorder="1"/>
    <xf numFmtId="164" fontId="8" fillId="0" borderId="1" xfId="0" applyNumberFormat="1" applyFont="1" applyBorder="1"/>
    <xf numFmtId="0" fontId="4" fillId="0" borderId="0" xfId="0" applyFont="1"/>
    <xf numFmtId="0" fontId="0" fillId="2" borderId="0" xfId="0" applyFont="1" applyFill="1"/>
    <xf numFmtId="10" fontId="14" fillId="2" borderId="1" xfId="0" applyNumberFormat="1" applyFont="1" applyFill="1" applyBorder="1" applyAlignment="1">
      <alignment horizontal="center"/>
    </xf>
    <xf numFmtId="164" fontId="14" fillId="2" borderId="1" xfId="0" applyNumberFormat="1" applyFont="1" applyFill="1" applyBorder="1"/>
    <xf numFmtId="0" fontId="14" fillId="2" borderId="1" xfId="0" applyFont="1" applyFill="1" applyBorder="1"/>
    <xf numFmtId="0" fontId="0" fillId="2" borderId="0" xfId="0" applyFont="1" applyFill="1" applyAlignment="1">
      <alignment wrapText="1"/>
    </xf>
    <xf numFmtId="1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/>
    <xf numFmtId="164" fontId="7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0" fontId="3" fillId="2" borderId="0" xfId="0" applyFont="1" applyFill="1"/>
    <xf numFmtId="10" fontId="7" fillId="2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15" fillId="2" borderId="0" xfId="0" applyFont="1" applyFill="1"/>
    <xf numFmtId="10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1" fillId="0" borderId="1" xfId="0" applyFont="1" applyBorder="1"/>
    <xf numFmtId="0" fontId="8" fillId="0" borderId="0" xfId="0" applyFont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7" fillId="0" borderId="0" xfId="0" applyFont="1"/>
    <xf numFmtId="10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16" fillId="0" borderId="0" xfId="0" applyFont="1"/>
    <xf numFmtId="10" fontId="16" fillId="2" borderId="0" xfId="0" applyNumberFormat="1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6" fillId="3" borderId="11" xfId="0" applyFont="1" applyFill="1" applyBorder="1"/>
    <xf numFmtId="164" fontId="16" fillId="3" borderId="8" xfId="0" applyNumberFormat="1" applyFont="1" applyFill="1" applyBorder="1"/>
    <xf numFmtId="49" fontId="0" fillId="0" borderId="0" xfId="0" applyNumberFormat="1" applyBorder="1" applyAlignment="1">
      <alignment horizontal="center"/>
    </xf>
    <xf numFmtId="44" fontId="18" fillId="5" borderId="17" xfId="0" applyNumberFormat="1" applyFont="1" applyFill="1" applyBorder="1" applyAlignment="1">
      <alignment vertical="center"/>
    </xf>
    <xf numFmtId="0" fontId="18" fillId="5" borderId="18" xfId="0" applyFont="1" applyFill="1" applyBorder="1" applyAlignment="1">
      <alignment vertical="center"/>
    </xf>
    <xf numFmtId="164" fontId="7" fillId="0" borderId="19" xfId="0" applyNumberFormat="1" applyFont="1" applyBorder="1"/>
    <xf numFmtId="0" fontId="7" fillId="0" borderId="19" xfId="0" applyFont="1" applyBorder="1" applyAlignment="1">
      <alignment horizontal="left"/>
    </xf>
    <xf numFmtId="0" fontId="0" fillId="0" borderId="19" xfId="0" applyBorder="1"/>
    <xf numFmtId="164" fontId="0" fillId="0" borderId="19" xfId="0" applyNumberFormat="1" applyBorder="1"/>
    <xf numFmtId="49" fontId="0" fillId="0" borderId="20" xfId="0" applyNumberFormat="1" applyBorder="1" applyAlignment="1">
      <alignment horizontal="center"/>
    </xf>
    <xf numFmtId="0" fontId="7" fillId="0" borderId="1" xfId="0" applyFont="1" applyBorder="1" applyAlignment="1">
      <alignment horizontal="left"/>
    </xf>
    <xf numFmtId="49" fontId="0" fillId="0" borderId="9" xfId="0" applyNumberForma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4" fillId="0" borderId="1" xfId="0" applyFont="1" applyBorder="1"/>
    <xf numFmtId="49" fontId="4" fillId="0" borderId="9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7" fillId="0" borderId="1" xfId="0" applyFont="1" applyFill="1" applyBorder="1"/>
    <xf numFmtId="164" fontId="8" fillId="2" borderId="14" xfId="0" applyNumberFormat="1" applyFont="1" applyFill="1" applyBorder="1"/>
    <xf numFmtId="0" fontId="0" fillId="0" borderId="14" xfId="0" applyBorder="1" applyAlignment="1">
      <alignment wrapText="1"/>
    </xf>
    <xf numFmtId="0" fontId="8" fillId="0" borderId="14" xfId="0" applyFont="1" applyFill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10" fontId="8" fillId="2" borderId="17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wrapText="1"/>
    </xf>
    <xf numFmtId="0" fontId="11" fillId="0" borderId="21" xfId="0" applyFont="1" applyBorder="1"/>
    <xf numFmtId="49" fontId="0" fillId="0" borderId="22" xfId="0" applyNumberFormat="1" applyBorder="1" applyAlignment="1">
      <alignment horizontal="center" vertical="center" wrapText="1"/>
    </xf>
    <xf numFmtId="1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10" fontId="8" fillId="2" borderId="2" xfId="0" applyNumberFormat="1" applyFont="1" applyFill="1" applyBorder="1" applyAlignment="1">
      <alignment horizontal="center" vertical="center"/>
    </xf>
    <xf numFmtId="0" fontId="8" fillId="2" borderId="19" xfId="0" applyFont="1" applyFill="1" applyBorder="1"/>
    <xf numFmtId="0" fontId="7" fillId="0" borderId="19" xfId="0" applyFont="1" applyBorder="1"/>
    <xf numFmtId="0" fontId="7" fillId="0" borderId="19" xfId="0" applyFont="1" applyBorder="1" applyAlignment="1">
      <alignment horizontal="left" wrapText="1"/>
    </xf>
    <xf numFmtId="164" fontId="8" fillId="2" borderId="1" xfId="0" applyNumberFormat="1" applyFont="1" applyFill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49" fontId="0" fillId="2" borderId="9" xfId="0" applyNumberForma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right" wrapText="1"/>
    </xf>
    <xf numFmtId="10" fontId="12" fillId="2" borderId="4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right" wrapText="1"/>
    </xf>
    <xf numFmtId="49" fontId="7" fillId="0" borderId="9" xfId="0" applyNumberFormat="1" applyFont="1" applyBorder="1" applyAlignment="1">
      <alignment horizontal="center"/>
    </xf>
    <xf numFmtId="10" fontId="20" fillId="2" borderId="4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/>
    <xf numFmtId="6" fontId="20" fillId="2" borderId="1" xfId="0" applyNumberFormat="1" applyFont="1" applyFill="1" applyBorder="1"/>
    <xf numFmtId="10" fontId="21" fillId="2" borderId="4" xfId="0" applyNumberFormat="1" applyFont="1" applyFill="1" applyBorder="1" applyAlignment="1">
      <alignment horizontal="center" vertical="center"/>
    </xf>
    <xf numFmtId="6" fontId="21" fillId="2" borderId="1" xfId="0" applyNumberFormat="1" applyFont="1" applyFill="1" applyBorder="1" applyAlignment="1">
      <alignment horizontal="right"/>
    </xf>
    <xf numFmtId="0" fontId="0" fillId="0" borderId="14" xfId="0" applyBorder="1"/>
    <xf numFmtId="164" fontId="0" fillId="0" borderId="14" xfId="0" applyNumberFormat="1" applyBorder="1"/>
    <xf numFmtId="0" fontId="8" fillId="0" borderId="14" xfId="0" applyFont="1" applyBorder="1"/>
    <xf numFmtId="0" fontId="8" fillId="2" borderId="0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 vertical="center" wrapText="1"/>
    </xf>
    <xf numFmtId="0" fontId="8" fillId="2" borderId="19" xfId="0" applyFont="1" applyFill="1" applyBorder="1" applyAlignment="1">
      <alignment wrapText="1"/>
    </xf>
    <xf numFmtId="164" fontId="7" fillId="0" borderId="19" xfId="0" applyNumberFormat="1" applyFont="1" applyBorder="1" applyAlignment="1">
      <alignment horizontal="right" vertical="center" wrapText="1"/>
    </xf>
    <xf numFmtId="49" fontId="0" fillId="0" borderId="9" xfId="0" applyNumberFormat="1" applyFont="1" applyBorder="1" applyAlignment="1">
      <alignment horizontal="center"/>
    </xf>
    <xf numFmtId="164" fontId="8" fillId="0" borderId="1" xfId="0" applyNumberFormat="1" applyFont="1" applyFill="1" applyBorder="1"/>
    <xf numFmtId="164" fontId="7" fillId="0" borderId="1" xfId="0" applyNumberFormat="1" applyFont="1" applyFill="1" applyBorder="1"/>
    <xf numFmtId="49" fontId="0" fillId="0" borderId="9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/>
    </xf>
    <xf numFmtId="49" fontId="4" fillId="0" borderId="9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7" fillId="0" borderId="1" xfId="0" applyFont="1" applyBorder="1" applyAlignment="1">
      <alignment horizontal="left" vertical="top"/>
    </xf>
    <xf numFmtId="164" fontId="0" fillId="2" borderId="1" xfId="0" applyNumberFormat="1" applyFill="1" applyBorder="1"/>
    <xf numFmtId="0" fontId="12" fillId="0" borderId="4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left" vertical="top"/>
    </xf>
    <xf numFmtId="0" fontId="21" fillId="0" borderId="4" xfId="0" applyFont="1" applyBorder="1" applyAlignment="1">
      <alignment horizontal="center" vertical="center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center" wrapText="1"/>
    </xf>
    <xf numFmtId="49" fontId="0" fillId="0" borderId="9" xfId="0" applyNumberFormat="1" applyFill="1" applyBorder="1" applyAlignment="1">
      <alignment horizontal="center"/>
    </xf>
    <xf numFmtId="164" fontId="8" fillId="0" borderId="14" xfId="0" applyNumberFormat="1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/>
    </xf>
    <xf numFmtId="0" fontId="8" fillId="0" borderId="14" xfId="0" applyFont="1" applyFill="1" applyBorder="1"/>
    <xf numFmtId="49" fontId="4" fillId="0" borderId="10" xfId="0" applyNumberFormat="1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10" fontId="12" fillId="2" borderId="17" xfId="1" applyNumberFormat="1" applyFont="1" applyFill="1" applyBorder="1" applyAlignment="1">
      <alignment horizontal="center" vertical="center"/>
    </xf>
    <xf numFmtId="44" fontId="11" fillId="0" borderId="23" xfId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49" fontId="0" fillId="0" borderId="18" xfId="0" applyNumberFormat="1" applyBorder="1" applyAlignment="1">
      <alignment horizontal="center"/>
    </xf>
    <xf numFmtId="0" fontId="8" fillId="2" borderId="6" xfId="0" applyFont="1" applyFill="1" applyBorder="1"/>
    <xf numFmtId="0" fontId="7" fillId="0" borderId="6" xfId="0" applyFont="1" applyBorder="1"/>
    <xf numFmtId="49" fontId="0" fillId="0" borderId="7" xfId="0" applyNumberFormat="1" applyBorder="1" applyAlignment="1">
      <alignment horizontal="center"/>
    </xf>
    <xf numFmtId="10" fontId="12" fillId="2" borderId="4" xfId="1" applyNumberFormat="1" applyFont="1" applyFill="1" applyBorder="1" applyAlignment="1">
      <alignment horizontal="center" vertical="center"/>
    </xf>
    <xf numFmtId="10" fontId="22" fillId="2" borderId="24" xfId="0" applyNumberFormat="1" applyFont="1" applyFill="1" applyBorder="1" applyAlignment="1">
      <alignment horizontal="center"/>
    </xf>
    <xf numFmtId="164" fontId="22" fillId="6" borderId="14" xfId="0" applyNumberFormat="1" applyFont="1" applyFill="1" applyBorder="1"/>
    <xf numFmtId="0" fontId="7" fillId="6" borderId="14" xfId="0" applyFont="1" applyFill="1" applyBorder="1"/>
    <xf numFmtId="164" fontId="7" fillId="6" borderId="14" xfId="0" applyNumberFormat="1" applyFont="1" applyFill="1" applyBorder="1"/>
    <xf numFmtId="0" fontId="23" fillId="6" borderId="14" xfId="0" applyFont="1" applyFill="1" applyBorder="1"/>
    <xf numFmtId="49" fontId="0" fillId="0" borderId="10" xfId="0" applyNumberFormat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 wrapText="1"/>
    </xf>
    <xf numFmtId="6" fontId="8" fillId="2" borderId="1" xfId="0" applyNumberFormat="1" applyFont="1" applyFill="1" applyBorder="1" applyAlignment="1">
      <alignment wrapText="1"/>
    </xf>
    <xf numFmtId="10" fontId="22" fillId="2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10" fontId="21" fillId="2" borderId="4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3" fontId="19" fillId="2" borderId="1" xfId="0" applyNumberFormat="1" applyFont="1" applyFill="1" applyBorder="1" applyAlignment="1">
      <alignment horizontal="right"/>
    </xf>
    <xf numFmtId="164" fontId="8" fillId="2" borderId="14" xfId="0" applyNumberFormat="1" applyFont="1" applyFill="1" applyBorder="1" applyAlignment="1">
      <alignment horizontal="right" wrapText="1"/>
    </xf>
    <xf numFmtId="0" fontId="7" fillId="0" borderId="14" xfId="0" applyFont="1" applyBorder="1" applyAlignment="1">
      <alignment wrapText="1"/>
    </xf>
    <xf numFmtId="164" fontId="7" fillId="0" borderId="14" xfId="0" applyNumberFormat="1" applyFont="1" applyBorder="1" applyAlignment="1">
      <alignment wrapText="1"/>
    </xf>
    <xf numFmtId="0" fontId="8" fillId="0" borderId="14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left"/>
    </xf>
    <xf numFmtId="164" fontId="7" fillId="2" borderId="6" xfId="0" applyNumberFormat="1" applyFont="1" applyFill="1" applyBorder="1"/>
    <xf numFmtId="0" fontId="7" fillId="2" borderId="6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6" fontId="20" fillId="2" borderId="1" xfId="0" applyNumberFormat="1" applyFont="1" applyFill="1" applyBorder="1" applyAlignment="1">
      <alignment wrapText="1"/>
    </xf>
    <xf numFmtId="10" fontId="7" fillId="2" borderId="4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/>
    <xf numFmtId="164" fontId="21" fillId="2" borderId="1" xfId="0" applyNumberFormat="1" applyFont="1" applyFill="1" applyBorder="1"/>
    <xf numFmtId="10" fontId="8" fillId="2" borderId="4" xfId="0" applyNumberFormat="1" applyFont="1" applyFill="1" applyBorder="1" applyAlignment="1">
      <alignment horizontal="right" vertical="center"/>
    </xf>
    <xf numFmtId="10" fontId="8" fillId="2" borderId="25" xfId="0" applyNumberFormat="1" applyFont="1" applyFill="1" applyBorder="1" applyAlignment="1">
      <alignment horizontal="center" vertical="center"/>
    </xf>
    <xf numFmtId="4" fontId="19" fillId="2" borderId="19" xfId="0" applyNumberFormat="1" applyFont="1" applyFill="1" applyBorder="1" applyAlignment="1">
      <alignment horizontal="right"/>
    </xf>
    <xf numFmtId="10" fontId="8" fillId="2" borderId="26" xfId="0" applyNumberFormat="1" applyFont="1" applyFill="1" applyBorder="1" applyAlignment="1">
      <alignment horizontal="center" vertical="center"/>
    </xf>
    <xf numFmtId="8" fontId="21" fillId="2" borderId="1" xfId="0" applyNumberFormat="1" applyFont="1" applyFill="1" applyBorder="1" applyAlignment="1">
      <alignment horizontal="right"/>
    </xf>
    <xf numFmtId="49" fontId="0" fillId="0" borderId="7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21" fillId="2" borderId="1" xfId="0" applyNumberFormat="1" applyFont="1" applyFill="1" applyBorder="1"/>
    <xf numFmtId="8" fontId="24" fillId="2" borderId="1" xfId="0" applyNumberFormat="1" applyFont="1" applyFill="1" applyBorder="1"/>
    <xf numFmtId="10" fontId="24" fillId="2" borderId="4" xfId="0" applyNumberFormat="1" applyFont="1" applyFill="1" applyBorder="1" applyAlignment="1">
      <alignment horizontal="center" vertical="center"/>
    </xf>
    <xf numFmtId="8" fontId="19" fillId="2" borderId="1" xfId="0" applyNumberFormat="1" applyFont="1" applyFill="1" applyBorder="1"/>
    <xf numFmtId="0" fontId="25" fillId="0" borderId="0" xfId="0" applyFont="1"/>
    <xf numFmtId="10" fontId="22" fillId="2" borderId="27" xfId="0" applyNumberFormat="1" applyFont="1" applyFill="1" applyBorder="1" applyAlignment="1">
      <alignment horizontal="center"/>
    </xf>
    <xf numFmtId="164" fontId="22" fillId="6" borderId="1" xfId="0" applyNumberFormat="1" applyFont="1" applyFill="1" applyBorder="1"/>
    <xf numFmtId="0" fontId="23" fillId="6" borderId="1" xfId="0" applyFont="1" applyFill="1" applyBorder="1"/>
    <xf numFmtId="164" fontId="23" fillId="6" borderId="1" xfId="0" applyNumberFormat="1" applyFont="1" applyFill="1" applyBorder="1"/>
    <xf numFmtId="10" fontId="8" fillId="2" borderId="4" xfId="0" applyNumberFormat="1" applyFont="1" applyFill="1" applyBorder="1" applyAlignment="1">
      <alignment horizontal="center"/>
    </xf>
    <xf numFmtId="49" fontId="0" fillId="2" borderId="9" xfId="0" applyNumberFormat="1" applyFont="1" applyFill="1" applyBorder="1" applyAlignment="1">
      <alignment horizontal="center"/>
    </xf>
    <xf numFmtId="164" fontId="23" fillId="6" borderId="14" xfId="0" applyNumberFormat="1" applyFont="1" applyFill="1" applyBorder="1"/>
    <xf numFmtId="10" fontId="8" fillId="2" borderId="28" xfId="0" applyNumberFormat="1" applyFont="1" applyFill="1" applyBorder="1" applyAlignment="1">
      <alignment horizontal="center" vertical="center"/>
    </xf>
    <xf numFmtId="164" fontId="11" fillId="2" borderId="23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10" fontId="16" fillId="2" borderId="0" xfId="0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vertical="center"/>
    </xf>
    <xf numFmtId="164" fontId="16" fillId="3" borderId="8" xfId="0" applyNumberFormat="1" applyFont="1" applyFill="1" applyBorder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44" fontId="6" fillId="5" borderId="29" xfId="0" applyNumberFormat="1" applyFont="1" applyFill="1" applyBorder="1" applyAlignment="1">
      <alignment vertical="center"/>
    </xf>
    <xf numFmtId="0" fontId="6" fillId="5" borderId="30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10" fontId="0" fillId="2" borderId="31" xfId="0" applyNumberFormat="1" applyFill="1" applyBorder="1" applyAlignment="1">
      <alignment horizontal="center"/>
    </xf>
    <xf numFmtId="10" fontId="8" fillId="2" borderId="3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0" fontId="12" fillId="2" borderId="31" xfId="0" applyNumberFormat="1" applyFont="1" applyFill="1" applyBorder="1" applyAlignment="1">
      <alignment horizontal="center" vertical="center"/>
    </xf>
    <xf numFmtId="10" fontId="20" fillId="2" borderId="31" xfId="0" applyNumberFormat="1" applyFont="1" applyFill="1" applyBorder="1" applyAlignment="1">
      <alignment horizontal="center" vertical="center"/>
    </xf>
    <xf numFmtId="8" fontId="20" fillId="2" borderId="1" xfId="0" applyNumberFormat="1" applyFont="1" applyFill="1" applyBorder="1"/>
    <xf numFmtId="10" fontId="21" fillId="2" borderId="3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/>
    <xf numFmtId="49" fontId="0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10" fontId="12" fillId="2" borderId="31" xfId="1" applyNumberFormat="1" applyFont="1" applyFill="1" applyBorder="1" applyAlignment="1">
      <alignment horizontal="center" vertical="center"/>
    </xf>
    <xf numFmtId="10" fontId="22" fillId="2" borderId="31" xfId="0" applyNumberFormat="1" applyFont="1" applyFill="1" applyBorder="1" applyAlignment="1">
      <alignment horizontal="center"/>
    </xf>
    <xf numFmtId="164" fontId="12" fillId="6" borderId="1" xfId="0" applyNumberFormat="1" applyFont="1" applyFill="1" applyBorder="1"/>
    <xf numFmtId="0" fontId="7" fillId="6" borderId="1" xfId="0" applyFont="1" applyFill="1" applyBorder="1"/>
    <xf numFmtId="164" fontId="7" fillId="6" borderId="1" xfId="0" applyNumberFormat="1" applyFont="1" applyFill="1" applyBorder="1"/>
    <xf numFmtId="8" fontId="8" fillId="2" borderId="1" xfId="0" applyNumberFormat="1" applyFont="1" applyFill="1" applyBorder="1" applyAlignment="1">
      <alignment wrapText="1"/>
    </xf>
    <xf numFmtId="10" fontId="10" fillId="2" borderId="31" xfId="0" applyNumberFormat="1" applyFont="1" applyFill="1" applyBorder="1" applyAlignment="1">
      <alignment horizontal="center" vertical="center"/>
    </xf>
    <xf numFmtId="10" fontId="7" fillId="2" borderId="31" xfId="0" applyNumberFormat="1" applyFont="1" applyFill="1" applyBorder="1" applyAlignment="1">
      <alignment horizontal="center" vertical="center"/>
    </xf>
    <xf numFmtId="8" fontId="21" fillId="2" borderId="1" xfId="0" applyNumberFormat="1" applyFont="1" applyFill="1" applyBorder="1"/>
    <xf numFmtId="10" fontId="8" fillId="2" borderId="3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0" fontId="8" fillId="2" borderId="6" xfId="0" applyNumberFormat="1" applyFont="1" applyFill="1" applyBorder="1" applyAlignment="1">
      <alignment horizontal="center" vertical="center"/>
    </xf>
    <xf numFmtId="0" fontId="26" fillId="0" borderId="0" xfId="0" applyFont="1"/>
    <xf numFmtId="10" fontId="26" fillId="2" borderId="0" xfId="0" applyNumberFormat="1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0" fontId="26" fillId="3" borderId="11" xfId="0" applyFont="1" applyFill="1" applyBorder="1"/>
    <xf numFmtId="164" fontId="26" fillId="3" borderId="11" xfId="0" applyNumberFormat="1" applyFont="1" applyFill="1" applyBorder="1"/>
    <xf numFmtId="44" fontId="6" fillId="5" borderId="16" xfId="0" applyNumberFormat="1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10" fillId="2" borderId="0" xfId="0" applyFont="1" applyFill="1" applyBorder="1"/>
    <xf numFmtId="0" fontId="3" fillId="0" borderId="0" xfId="0" applyFont="1" applyBorder="1"/>
    <xf numFmtId="164" fontId="3" fillId="0" borderId="0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164" fontId="21" fillId="2" borderId="1" xfId="0" applyNumberFormat="1" applyFont="1" applyFill="1" applyBorder="1" applyAlignment="1">
      <alignment horizontal="right"/>
    </xf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0" fillId="0" borderId="0" xfId="0" applyFont="1" applyBorder="1" applyAlignment="1">
      <alignment wrapText="1"/>
    </xf>
    <xf numFmtId="10" fontId="21" fillId="2" borderId="31" xfId="0" applyNumberFormat="1" applyFont="1" applyFill="1" applyBorder="1" applyAlignment="1">
      <alignment horizontal="center"/>
    </xf>
    <xf numFmtId="0" fontId="25" fillId="0" borderId="0" xfId="0" applyFont="1" applyBorder="1"/>
    <xf numFmtId="0" fontId="0" fillId="2" borderId="0" xfId="0" applyFont="1" applyFill="1" applyBorder="1"/>
    <xf numFmtId="0" fontId="8" fillId="0" borderId="0" xfId="0" applyFont="1" applyBorder="1" applyAlignment="1">
      <alignment vertical="center"/>
    </xf>
    <xf numFmtId="0" fontId="26" fillId="0" borderId="0" xfId="0" applyFont="1" applyBorder="1"/>
    <xf numFmtId="164" fontId="26" fillId="3" borderId="8" xfId="0" applyNumberFormat="1" applyFont="1" applyFill="1" applyBorder="1"/>
    <xf numFmtId="10" fontId="0" fillId="0" borderId="1" xfId="0" applyNumberFormat="1" applyBorder="1"/>
    <xf numFmtId="44" fontId="0" fillId="0" borderId="1" xfId="0" applyNumberFormat="1" applyBorder="1"/>
    <xf numFmtId="0" fontId="4" fillId="0" borderId="1" xfId="0" applyFont="1" applyBorder="1" applyAlignment="1">
      <alignment horizontal="right"/>
    </xf>
    <xf numFmtId="10" fontId="0" fillId="0" borderId="1" xfId="0" applyNumberFormat="1" applyFont="1" applyBorder="1"/>
    <xf numFmtId="44" fontId="0" fillId="0" borderId="1" xfId="0" applyNumberFormat="1" applyFont="1" applyBorder="1"/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28" fillId="0" borderId="1" xfId="0" applyFont="1" applyBorder="1"/>
    <xf numFmtId="10" fontId="28" fillId="2" borderId="1" xfId="0" applyNumberFormat="1" applyFont="1" applyFill="1" applyBorder="1"/>
    <xf numFmtId="165" fontId="28" fillId="0" borderId="1" xfId="0" applyNumberFormat="1" applyFont="1" applyBorder="1"/>
    <xf numFmtId="0" fontId="12" fillId="2" borderId="1" xfId="0" applyFont="1" applyFill="1" applyBorder="1"/>
    <xf numFmtId="10" fontId="15" fillId="2" borderId="1" xfId="0" applyNumberFormat="1" applyFont="1" applyFill="1" applyBorder="1"/>
    <xf numFmtId="165" fontId="15" fillId="2" borderId="1" xfId="0" applyNumberFormat="1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0" fillId="0" borderId="0" xfId="0" applyAlignment="1">
      <alignment horizontal="center"/>
    </xf>
    <xf numFmtId="165" fontId="0" fillId="0" borderId="0" xfId="0" applyNumberFormat="1"/>
    <xf numFmtId="10" fontId="4" fillId="0" borderId="32" xfId="0" applyNumberFormat="1" applyFont="1" applyBorder="1" applyAlignment="1">
      <alignment horizontal="center"/>
    </xf>
    <xf numFmtId="10" fontId="4" fillId="0" borderId="19" xfId="0" applyNumberFormat="1" applyFont="1" applyBorder="1" applyAlignment="1">
      <alignment horizontal="center"/>
    </xf>
    <xf numFmtId="165" fontId="4" fillId="0" borderId="19" xfId="0" applyNumberFormat="1" applyFont="1" applyBorder="1"/>
    <xf numFmtId="0" fontId="4" fillId="0" borderId="20" xfId="0" applyFont="1" applyBorder="1" applyAlignment="1">
      <alignment horizontal="right"/>
    </xf>
    <xf numFmtId="10" fontId="0" fillId="0" borderId="27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1" xfId="0" applyNumberFormat="1" applyBorder="1"/>
    <xf numFmtId="49" fontId="0" fillId="0" borderId="9" xfId="0" applyNumberFormat="1" applyBorder="1"/>
    <xf numFmtId="0" fontId="15" fillId="0" borderId="0" xfId="0" applyFont="1" applyAlignment="1">
      <alignment vertical="center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5" xfId="0" applyFont="1" applyBorder="1" applyAlignment="1">
      <alignment vertical="center"/>
    </xf>
    <xf numFmtId="49" fontId="28" fillId="0" borderId="36" xfId="0" applyNumberFormat="1" applyFont="1" applyBorder="1" applyAlignment="1">
      <alignment vertical="center"/>
    </xf>
    <xf numFmtId="165" fontId="0" fillId="0" borderId="33" xfId="0" applyNumberFormat="1" applyBorder="1"/>
    <xf numFmtId="49" fontId="4" fillId="0" borderId="20" xfId="0" applyNumberFormat="1" applyFont="1" applyBorder="1" applyAlignment="1">
      <alignment horizontal="right"/>
    </xf>
    <xf numFmtId="165" fontId="0" fillId="0" borderId="11" xfId="0" applyNumberFormat="1" applyBorder="1"/>
    <xf numFmtId="165" fontId="0" fillId="0" borderId="6" xfId="0" applyNumberFormat="1" applyBorder="1"/>
    <xf numFmtId="0" fontId="28" fillId="0" borderId="0" xfId="0" applyFont="1" applyAlignment="1">
      <alignment vertical="center"/>
    </xf>
    <xf numFmtId="165" fontId="28" fillId="0" borderId="29" xfId="0" applyNumberFormat="1" applyFont="1" applyBorder="1" applyAlignment="1">
      <alignment vertical="center"/>
    </xf>
    <xf numFmtId="0" fontId="29" fillId="0" borderId="0" xfId="0" applyFont="1" applyAlignment="1">
      <alignment horizontal="center"/>
    </xf>
    <xf numFmtId="164" fontId="7" fillId="2" borderId="19" xfId="0" applyNumberFormat="1" applyFont="1" applyFill="1" applyBorder="1" applyAlignment="1">
      <alignment horizontal="right"/>
    </xf>
    <xf numFmtId="49" fontId="0" fillId="0" borderId="10" xfId="0" applyNumberFormat="1" applyFont="1" applyBorder="1" applyAlignment="1">
      <alignment horizontal="center"/>
    </xf>
    <xf numFmtId="0" fontId="0" fillId="0" borderId="14" xfId="0" applyFont="1" applyBorder="1" applyAlignment="1">
      <alignment wrapText="1"/>
    </xf>
    <xf numFmtId="164" fontId="7" fillId="2" borderId="14" xfId="0" applyNumberFormat="1" applyFont="1" applyFill="1" applyBorder="1"/>
    <xf numFmtId="164" fontId="7" fillId="0" borderId="1" xfId="0" applyNumberFormat="1" applyFont="1" applyBorder="1" applyAlignment="1">
      <alignment horizontal="right" wrapText="1"/>
    </xf>
    <xf numFmtId="164" fontId="7" fillId="2" borderId="6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 wrapText="1"/>
    </xf>
    <xf numFmtId="8" fontId="30" fillId="0" borderId="0" xfId="0" applyNumberFormat="1" applyFont="1"/>
    <xf numFmtId="0" fontId="0" fillId="0" borderId="0" xfId="0" applyFont="1"/>
    <xf numFmtId="10" fontId="21" fillId="2" borderId="24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wrapText="1"/>
    </xf>
    <xf numFmtId="0" fontId="7" fillId="0" borderId="31" xfId="0" applyFont="1" applyFill="1" applyBorder="1"/>
    <xf numFmtId="164" fontId="7" fillId="0" borderId="14" xfId="0" applyNumberFormat="1" applyFont="1" applyBorder="1" applyAlignment="1">
      <alignment horizontal="right"/>
    </xf>
    <xf numFmtId="10" fontId="12" fillId="2" borderId="1" xfId="0" applyNumberFormat="1" applyFont="1" applyFill="1" applyBorder="1" applyAlignment="1">
      <alignment horizontal="center" vertical="center"/>
    </xf>
    <xf numFmtId="165" fontId="15" fillId="0" borderId="37" xfId="0" applyNumberFormat="1" applyFont="1" applyBorder="1" applyAlignment="1">
      <alignment vertical="center"/>
    </xf>
    <xf numFmtId="49" fontId="2" fillId="7" borderId="38" xfId="0" applyNumberFormat="1" applyFont="1" applyFill="1" applyBorder="1"/>
    <xf numFmtId="165" fontId="2" fillId="7" borderId="33" xfId="0" applyNumberFormat="1" applyFont="1" applyFill="1" applyBorder="1"/>
    <xf numFmtId="0" fontId="5" fillId="7" borderId="25" xfId="0" applyFont="1" applyFill="1" applyBorder="1" applyAlignment="1">
      <alignment horizontal="center"/>
    </xf>
    <xf numFmtId="10" fontId="2" fillId="7" borderId="39" xfId="0" applyNumberFormat="1" applyFont="1" applyFill="1" applyBorder="1" applyAlignment="1">
      <alignment horizontal="center"/>
    </xf>
    <xf numFmtId="164" fontId="7" fillId="0" borderId="6" xfId="0" applyNumberFormat="1" applyFont="1" applyBorder="1" applyAlignment="1">
      <alignment wrapText="1"/>
    </xf>
    <xf numFmtId="0" fontId="7" fillId="0" borderId="6" xfId="0" applyFont="1" applyBorder="1" applyAlignment="1">
      <alignment wrapText="1"/>
    </xf>
    <xf numFmtId="164" fontId="8" fillId="2" borderId="6" xfId="0" applyNumberFormat="1" applyFont="1" applyFill="1" applyBorder="1" applyAlignment="1">
      <alignment wrapText="1"/>
    </xf>
    <xf numFmtId="0" fontId="7" fillId="0" borderId="6" xfId="0" applyFont="1" applyFill="1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1" xfId="0" applyFont="1" applyBorder="1" applyAlignment="1">
      <alignment wrapText="1"/>
    </xf>
    <xf numFmtId="0" fontId="7" fillId="0" borderId="19" xfId="0" applyFont="1" applyBorder="1" applyAlignment="1"/>
    <xf numFmtId="0" fontId="16" fillId="0" borderId="0" xfId="0" applyFont="1" applyBorder="1"/>
    <xf numFmtId="0" fontId="0" fillId="2" borderId="0" xfId="0" applyFill="1" applyBorder="1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14" fillId="2" borderId="0" xfId="0" applyNumberFormat="1" applyFont="1" applyFill="1" applyBorder="1"/>
    <xf numFmtId="164" fontId="14" fillId="2" borderId="0" xfId="0" applyNumberFormat="1" applyFont="1" applyFill="1" applyBorder="1"/>
    <xf numFmtId="10" fontId="0" fillId="0" borderId="0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POR GRUPO DE PLANES ( 2017 )</a:t>
            </a:r>
          </a:p>
        </c:rich>
      </c:tx>
      <c:layout>
        <c:manualLayout>
          <c:xMode val="edge"/>
          <c:yMode val="edge"/>
          <c:x val="0.10879589884040415"/>
          <c:y val="2.1299254526091587E-2"/>
        </c:manualLayout>
      </c:layout>
      <c:overlay val="0"/>
    </c:title>
    <c:autoTitleDeleted val="0"/>
    <c:view3D>
      <c:rotX val="30"/>
      <c:rotY val="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526198439241916E-2"/>
          <c:y val="6.3791435016309864E-2"/>
          <c:w val="0.77618729096989969"/>
          <c:h val="0.93620856498369009"/>
        </c:manualLayout>
      </c:layout>
      <c:pie3DChart>
        <c:varyColors val="1"/>
        <c:ser>
          <c:idx val="1"/>
          <c:order val="0"/>
          <c:tx>
            <c:strRef>
              <c:f>'grafico 1'!$B$2</c:f>
              <c:strCache>
                <c:ptCount val="1"/>
                <c:pt idx="0">
                  <c:v>IMPORTE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rgbClr val="00B050"/>
              </a:solidFill>
            </c:spPr>
          </c:dPt>
          <c:dLbls>
            <c:dLbl>
              <c:idx val="0"/>
              <c:layout>
                <c:manualLayout>
                  <c:x val="0.69437582843950529"/>
                  <c:y val="1.77273527709994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026290609994821"/>
                  <c:y val="0.196452919423410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'grafico 1'!$A$3:$A$4</c:f>
              <c:strCache>
                <c:ptCount val="2"/>
                <c:pt idx="0">
                  <c:v>1. PLANES DE COOPERACIÓN Y ASISTENCIA MUNICIPAL</c:v>
                </c:pt>
                <c:pt idx="1">
                  <c:v>2. PLAN DE FOMENTO DEL DESARROLLO ECONOMICO Y SOCIAL</c:v>
                </c:pt>
              </c:strCache>
            </c:strRef>
          </c:cat>
          <c:val>
            <c:numRef>
              <c:f>'grafico 1'!$B$3:$B$4</c:f>
              <c:numCache>
                <c:formatCode>_("€"* #,##0.00_);_("€"* \(#,##0.00\);_("€"* "-"??_);_(@_)</c:formatCode>
                <c:ptCount val="2"/>
                <c:pt idx="0">
                  <c:v>32300382</c:v>
                </c:pt>
                <c:pt idx="1">
                  <c:v>5937848.9800000004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s-ES" i="1"/>
              <a:t>DISTRIBUCIONES PLANES COOPERACIÓN Y ASISTENCIA MUNICIPAL ( 2017 )</a:t>
            </a:r>
          </a:p>
        </c:rich>
      </c:tx>
      <c:layout/>
      <c:overlay val="1"/>
    </c:title>
    <c:autoTitleDeleted val="0"/>
    <c:view3D>
      <c:rotX val="30"/>
      <c:rotY val="1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449394551047778E-2"/>
          <c:y val="0.1317744372862483"/>
          <c:w val="0.9655506368155593"/>
          <c:h val="0.8682256227405537"/>
        </c:manualLayout>
      </c:layout>
      <c:pie3DChart>
        <c:varyColors val="1"/>
        <c:ser>
          <c:idx val="0"/>
          <c:order val="0"/>
          <c:explosion val="25"/>
          <c:dPt>
            <c:idx val="2"/>
            <c:bubble3D val="0"/>
            <c:explosion val="21"/>
          </c:dPt>
          <c:dPt>
            <c:idx val="3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-5.9992029475766217E-3"/>
                  <c:y val="5.19122468182043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5942119534657054"/>
                  <c:y val="8.8280691328678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8082905947814043E-2"/>
                  <c:y val="-0.131829643936017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1000441533593463E-2"/>
                  <c:y val="-1.62223851573209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'gráfico 2'!$B$3:$B$6</c:f>
              <c:strCache>
                <c:ptCount val="4"/>
                <c:pt idx="0">
                  <c:v>PPOS</c:v>
                </c:pt>
                <c:pt idx="1">
                  <c:v>PPIEU</c:v>
                </c:pt>
                <c:pt idx="2">
                  <c:v>PPS</c:v>
                </c:pt>
                <c:pt idx="3">
                  <c:v>PPMA</c:v>
                </c:pt>
              </c:strCache>
            </c:strRef>
          </c:cat>
          <c:val>
            <c:numRef>
              <c:f>'gráfico 2'!$C$3:$C$6</c:f>
              <c:numCache>
                <c:formatCode>#,##0.00\ "€"</c:formatCode>
                <c:ptCount val="4"/>
                <c:pt idx="0">
                  <c:v>15000000</c:v>
                </c:pt>
                <c:pt idx="1">
                  <c:v>5868068</c:v>
                </c:pt>
                <c:pt idx="2">
                  <c:v>11158234</c:v>
                </c:pt>
                <c:pt idx="3">
                  <c:v>274080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baseline="0">
                <a:effectLst/>
              </a:rPr>
              <a:t>DISTRIBUCIÓN POR PLANES Y UNIDADES ORGÁNICAS (2017)  </a:t>
            </a:r>
            <a:endParaRPr lang="es-ES" sz="1400">
              <a:effectLst/>
            </a:endParaRPr>
          </a:p>
          <a:p>
            <a:pPr>
              <a:defRPr/>
            </a:pPr>
            <a:r>
              <a:rPr lang="es-ES" sz="1400" b="1" i="0" baseline="0">
                <a:effectLst/>
              </a:rPr>
              <a:t>1. PLANES DE COOPERACIÓN Y ASISTENCIA MUNICIPAL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0.25976256574035173"/>
          <c:y val="1.4611650597138221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308034736166492E-2"/>
          <c:y val="0.13772721609760125"/>
          <c:w val="0.84499217688740647"/>
          <c:h val="0.77250317462352402"/>
        </c:manualLayout>
      </c:layout>
      <c:pie3DChart>
        <c:varyColors val="1"/>
        <c:ser>
          <c:idx val="0"/>
          <c:order val="0"/>
          <c:explosion val="3"/>
          <c:dPt>
            <c:idx val="8"/>
            <c:bubble3D val="0"/>
            <c:explosion val="10"/>
          </c:dPt>
          <c:dPt>
            <c:idx val="9"/>
            <c:bubble3D val="0"/>
            <c:explosion val="8"/>
          </c:dPt>
          <c:dPt>
            <c:idx val="13"/>
            <c:bubble3D val="0"/>
            <c:explosion val="2"/>
          </c:dPt>
          <c:dPt>
            <c:idx val="14"/>
            <c:bubble3D val="0"/>
            <c:explosion val="20"/>
          </c:dPt>
          <c:dLbls>
            <c:dLbl>
              <c:idx val="0"/>
              <c:layout>
                <c:manualLayout>
                  <c:x val="-5.7250491683270864E-2"/>
                  <c:y val="-1.10381240810192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8271680676095645E-2"/>
                  <c:y val="-3.88217914442457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3817116162696683E-2"/>
                  <c:y val="-2.41504779768402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133755033900164"/>
                  <c:y val="-2.65838355369148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2080316430082927E-2"/>
                  <c:y val="-3.6552630047799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3.3514261607290916E-2"/>
                  <c:y val="-6.8280949990680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7279936830835036E-3"/>
                  <c:y val="-3.34756366751443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9852413393718656E-2"/>
                  <c:y val="-1.014926236640365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4.4121968382768113E-2"/>
                  <c:y val="-0.102663856759145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1.5301359528946476E-2"/>
                  <c:y val="-6.8175101813126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3.31206357471137E-2"/>
                  <c:y val="1.209775638022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3.5053752215689356E-2"/>
                  <c:y val="0.121654729161797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-7.9539596291303333E-2"/>
                  <c:y val="0.133455979156455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-0.18052755960988401"/>
                  <c:y val="7.0764766231670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3.6868834626874902E-2"/>
                  <c:y val="0.223250571235001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-0.1495722419983864"/>
                  <c:y val="3.78893741907298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layout>
                <c:manualLayout>
                  <c:x val="-0.14229666136533722"/>
                  <c:y val="-7.90705609591817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 b="1" baseline="0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gráficos 3'!$A$5:$A$22</c:f>
              <c:strCache>
                <c:ptCount val="17"/>
                <c:pt idx="0">
                  <c:v>ACCIÓN LOCAL</c:v>
                </c:pt>
                <c:pt idx="1">
                  <c:v>ARQUITECTURA</c:v>
                </c:pt>
                <c:pt idx="2">
                  <c:v>ASISTENCIA A MUNICIPIOS</c:v>
                </c:pt>
                <c:pt idx="3">
                  <c:v>BIENESTAR SOCIAL</c:v>
                </c:pt>
                <c:pt idx="4">
                  <c:v>CARRETERAS</c:v>
                </c:pt>
                <c:pt idx="5">
                  <c:v>CICLO HÍDRICO</c:v>
                </c:pt>
                <c:pt idx="6">
                  <c:v>CIUDADANOS EXTRANJEROS</c:v>
                </c:pt>
                <c:pt idx="7">
                  <c:v>CULTURA</c:v>
                </c:pt>
                <c:pt idx="8">
                  <c:v>DEPORTES</c:v>
                </c:pt>
                <c:pt idx="9">
                  <c:v>FOMENTO Y DESARROLLO LOCAL</c:v>
                </c:pt>
                <c:pt idx="10">
                  <c:v>GESTIÓN DOCUMENTAL</c:v>
                </c:pt>
                <c:pt idx="11">
                  <c:v>IGUALDAD Y JUVENTUD</c:v>
                </c:pt>
                <c:pt idx="12">
                  <c:v>INFORMÁTICA</c:v>
                </c:pt>
                <c:pt idx="13">
                  <c:v>MEDIO AMBIENTE Y ENERGÍA</c:v>
                </c:pt>
                <c:pt idx="14">
                  <c:v>PLANES Y OBRAS</c:v>
                </c:pt>
                <c:pt idx="15">
                  <c:v>RESIDUOS SOLIDOS URBANOS</c:v>
                </c:pt>
                <c:pt idx="16">
                  <c:v>TURISMO </c:v>
                </c:pt>
              </c:strCache>
            </c:strRef>
          </c:cat>
          <c:val>
            <c:numRef>
              <c:f>'datos gráficos 3'!$B$5:$B$22</c:f>
              <c:numCache>
                <c:formatCode>#,##0.00\ "€"</c:formatCode>
                <c:ptCount val="17"/>
                <c:pt idx="0">
                  <c:v>715000</c:v>
                </c:pt>
                <c:pt idx="1">
                  <c:v>250000</c:v>
                </c:pt>
                <c:pt idx="2">
                  <c:v>136800</c:v>
                </c:pt>
                <c:pt idx="3">
                  <c:v>2757000</c:v>
                </c:pt>
                <c:pt idx="4">
                  <c:v>1440100</c:v>
                </c:pt>
                <c:pt idx="5">
                  <c:v>1226200</c:v>
                </c:pt>
                <c:pt idx="6">
                  <c:v>122000</c:v>
                </c:pt>
                <c:pt idx="7">
                  <c:v>1343278</c:v>
                </c:pt>
                <c:pt idx="8">
                  <c:v>1590000</c:v>
                </c:pt>
                <c:pt idx="9">
                  <c:v>1350000</c:v>
                </c:pt>
                <c:pt idx="10">
                  <c:v>14320</c:v>
                </c:pt>
                <c:pt idx="11">
                  <c:v>505000</c:v>
                </c:pt>
                <c:pt idx="12">
                  <c:v>137280</c:v>
                </c:pt>
                <c:pt idx="13">
                  <c:v>3381568</c:v>
                </c:pt>
                <c:pt idx="14">
                  <c:v>15960400</c:v>
                </c:pt>
                <c:pt idx="15">
                  <c:v>656436</c:v>
                </c:pt>
                <c:pt idx="16">
                  <c:v>625000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gráficos 3'!$A$5:$A$22</c:f>
              <c:strCache>
                <c:ptCount val="17"/>
                <c:pt idx="0">
                  <c:v>ACCIÓN LOCAL</c:v>
                </c:pt>
                <c:pt idx="1">
                  <c:v>ARQUITECTURA</c:v>
                </c:pt>
                <c:pt idx="2">
                  <c:v>ASISTENCIA A MUNICIPIOS</c:v>
                </c:pt>
                <c:pt idx="3">
                  <c:v>BIENESTAR SOCIAL</c:v>
                </c:pt>
                <c:pt idx="4">
                  <c:v>CARRETERAS</c:v>
                </c:pt>
                <c:pt idx="5">
                  <c:v>CICLO HÍDRICO</c:v>
                </c:pt>
                <c:pt idx="6">
                  <c:v>CIUDADANOS EXTRANJEROS</c:v>
                </c:pt>
                <c:pt idx="7">
                  <c:v>CULTURA</c:v>
                </c:pt>
                <c:pt idx="8">
                  <c:v>DEPORTES</c:v>
                </c:pt>
                <c:pt idx="9">
                  <c:v>FOMENTO Y DESARROLLO LOCAL</c:v>
                </c:pt>
                <c:pt idx="10">
                  <c:v>GESTIÓN DOCUMENTAL</c:v>
                </c:pt>
                <c:pt idx="11">
                  <c:v>IGUALDAD Y JUVENTUD</c:v>
                </c:pt>
                <c:pt idx="12">
                  <c:v>INFORMÁTICA</c:v>
                </c:pt>
                <c:pt idx="13">
                  <c:v>MEDIO AMBIENTE Y ENERGÍA</c:v>
                </c:pt>
                <c:pt idx="14">
                  <c:v>PLANES Y OBRAS</c:v>
                </c:pt>
                <c:pt idx="15">
                  <c:v>RESIDUOS SOLIDOS URBANOS</c:v>
                </c:pt>
                <c:pt idx="16">
                  <c:v>TURISMO </c:v>
                </c:pt>
              </c:strCache>
            </c:strRef>
          </c:cat>
          <c:val>
            <c:numRef>
              <c:f>'datos gráficos 3'!$C$5:$C$22</c:f>
              <c:numCache>
                <c:formatCode>#,##0.00\ "€"</c:formatCode>
                <c:ptCount val="17"/>
                <c:pt idx="0">
                  <c:v>715000</c:v>
                </c:pt>
                <c:pt idx="1">
                  <c:v>250000</c:v>
                </c:pt>
                <c:pt idx="2">
                  <c:v>136800</c:v>
                </c:pt>
                <c:pt idx="3">
                  <c:v>2757000</c:v>
                </c:pt>
                <c:pt idx="4">
                  <c:v>1440100</c:v>
                </c:pt>
                <c:pt idx="5">
                  <c:v>1226200</c:v>
                </c:pt>
                <c:pt idx="6">
                  <c:v>122000</c:v>
                </c:pt>
                <c:pt idx="7">
                  <c:v>1343278</c:v>
                </c:pt>
                <c:pt idx="8">
                  <c:v>1590000</c:v>
                </c:pt>
                <c:pt idx="9">
                  <c:v>1350000</c:v>
                </c:pt>
                <c:pt idx="10">
                  <c:v>14320</c:v>
                </c:pt>
                <c:pt idx="11">
                  <c:v>505000</c:v>
                </c:pt>
                <c:pt idx="12">
                  <c:v>137280</c:v>
                </c:pt>
                <c:pt idx="13">
                  <c:v>3381568</c:v>
                </c:pt>
                <c:pt idx="14">
                  <c:v>960400</c:v>
                </c:pt>
                <c:pt idx="15">
                  <c:v>656436</c:v>
                </c:pt>
                <c:pt idx="16">
                  <c:v>625000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gráficos 3'!$A$5:$A$22</c:f>
              <c:strCache>
                <c:ptCount val="17"/>
                <c:pt idx="0">
                  <c:v>ACCIÓN LOCAL</c:v>
                </c:pt>
                <c:pt idx="1">
                  <c:v>ARQUITECTURA</c:v>
                </c:pt>
                <c:pt idx="2">
                  <c:v>ASISTENCIA A MUNICIPIOS</c:v>
                </c:pt>
                <c:pt idx="3">
                  <c:v>BIENESTAR SOCIAL</c:v>
                </c:pt>
                <c:pt idx="4">
                  <c:v>CARRETERAS</c:v>
                </c:pt>
                <c:pt idx="5">
                  <c:v>CICLO HÍDRICO</c:v>
                </c:pt>
                <c:pt idx="6">
                  <c:v>CIUDADANOS EXTRANJEROS</c:v>
                </c:pt>
                <c:pt idx="7">
                  <c:v>CULTURA</c:v>
                </c:pt>
                <c:pt idx="8">
                  <c:v>DEPORTES</c:v>
                </c:pt>
                <c:pt idx="9">
                  <c:v>FOMENTO Y DESARROLLO LOCAL</c:v>
                </c:pt>
                <c:pt idx="10">
                  <c:v>GESTIÓN DOCUMENTAL</c:v>
                </c:pt>
                <c:pt idx="11">
                  <c:v>IGUALDAD Y JUVENTUD</c:v>
                </c:pt>
                <c:pt idx="12">
                  <c:v>INFORMÁTICA</c:v>
                </c:pt>
                <c:pt idx="13">
                  <c:v>MEDIO AMBIENTE Y ENERGÍA</c:v>
                </c:pt>
                <c:pt idx="14">
                  <c:v>PLANES Y OBRAS</c:v>
                </c:pt>
                <c:pt idx="15">
                  <c:v>RESIDUOS SOLIDOS URBANOS</c:v>
                </c:pt>
                <c:pt idx="16">
                  <c:v>TURISMO </c:v>
                </c:pt>
              </c:strCache>
            </c:strRef>
          </c:cat>
          <c:val>
            <c:numRef>
              <c:f>'datos gráficos 3'!$D$5:$D$22</c:f>
              <c:numCache>
                <c:formatCode>0.00%</c:formatCode>
                <c:ptCount val="17"/>
                <c:pt idx="0">
                  <c:v>2.2197811873202869E-2</c:v>
                </c:pt>
                <c:pt idx="1">
                  <c:v>7.7614726829380665E-3</c:v>
                </c:pt>
                <c:pt idx="2">
                  <c:v>4.2470778521037098E-3</c:v>
                </c:pt>
                <c:pt idx="3">
                  <c:v>8.559352074744099E-2</c:v>
                </c:pt>
                <c:pt idx="4">
                  <c:v>4.470918724279644E-2</c:v>
                </c:pt>
                <c:pt idx="5">
                  <c:v>3.8068471215274631E-2</c:v>
                </c:pt>
                <c:pt idx="6">
                  <c:v>3.7875986692737762E-3</c:v>
                </c:pt>
                <c:pt idx="7">
                  <c:v>4.1703262010366719E-2</c:v>
                </c:pt>
                <c:pt idx="8">
                  <c:v>4.9362966263486102E-2</c:v>
                </c:pt>
                <c:pt idx="9">
                  <c:v>4.1911952487865556E-2</c:v>
                </c:pt>
                <c:pt idx="10">
                  <c:v>4.4457715527869245E-4</c:v>
                </c:pt>
                <c:pt idx="11">
                  <c:v>1.5678174819534894E-2</c:v>
                </c:pt>
                <c:pt idx="12">
                  <c:v>4.2619798796549513E-3</c:v>
                </c:pt>
                <c:pt idx="13">
                  <c:v>0.10498379062999004</c:v>
                </c:pt>
                <c:pt idx="14">
                  <c:v>0.49550483443505888</c:v>
                </c:pt>
                <c:pt idx="15">
                  <c:v>2.0379640328388529E-2</c:v>
                </c:pt>
                <c:pt idx="16">
                  <c:v>1.9403681707345168E-2</c:v>
                </c:pt>
              </c:numCache>
            </c:numRef>
          </c:val>
        </c:ser>
        <c:ser>
          <c:idx val="3"/>
          <c:order val="3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gráficos 3'!$A$5:$A$22</c:f>
              <c:strCache>
                <c:ptCount val="17"/>
                <c:pt idx="0">
                  <c:v>ACCIÓN LOCAL</c:v>
                </c:pt>
                <c:pt idx="1">
                  <c:v>ARQUITECTURA</c:v>
                </c:pt>
                <c:pt idx="2">
                  <c:v>ASISTENCIA A MUNICIPIOS</c:v>
                </c:pt>
                <c:pt idx="3">
                  <c:v>BIENESTAR SOCIAL</c:v>
                </c:pt>
                <c:pt idx="4">
                  <c:v>CARRETERAS</c:v>
                </c:pt>
                <c:pt idx="5">
                  <c:v>CICLO HÍDRICO</c:v>
                </c:pt>
                <c:pt idx="6">
                  <c:v>CIUDADANOS EXTRANJEROS</c:v>
                </c:pt>
                <c:pt idx="7">
                  <c:v>CULTURA</c:v>
                </c:pt>
                <c:pt idx="8">
                  <c:v>DEPORTES</c:v>
                </c:pt>
                <c:pt idx="9">
                  <c:v>FOMENTO Y DESARROLLO LOCAL</c:v>
                </c:pt>
                <c:pt idx="10">
                  <c:v>GESTIÓN DOCUMENTAL</c:v>
                </c:pt>
                <c:pt idx="11">
                  <c:v>IGUALDAD Y JUVENTUD</c:v>
                </c:pt>
                <c:pt idx="12">
                  <c:v>INFORMÁTICA</c:v>
                </c:pt>
                <c:pt idx="13">
                  <c:v>MEDIO AMBIENTE Y ENERGÍA</c:v>
                </c:pt>
                <c:pt idx="14">
                  <c:v>PLANES Y OBRAS</c:v>
                </c:pt>
                <c:pt idx="15">
                  <c:v>RESIDUOS SOLIDOS URBANOS</c:v>
                </c:pt>
                <c:pt idx="16">
                  <c:v>TURISMO </c:v>
                </c:pt>
              </c:strCache>
            </c:strRef>
          </c:cat>
          <c:val>
            <c:numRef>
              <c:f>'datos gráficos 3'!$E$5:$E$22</c:f>
              <c:numCache>
                <c:formatCode>0.00%</c:formatCode>
                <c:ptCount val="17"/>
                <c:pt idx="0">
                  <c:v>1.8823105232043003E-2</c:v>
                </c:pt>
                <c:pt idx="1">
                  <c:v>6.5815053258891617E-3</c:v>
                </c:pt>
                <c:pt idx="2">
                  <c:v>3.6013997143265492E-3</c:v>
                </c:pt>
                <c:pt idx="3">
                  <c:v>7.2580840733905666E-2</c:v>
                </c:pt>
                <c:pt idx="4">
                  <c:v>3.7912103279251923E-2</c:v>
                </c:pt>
                <c:pt idx="5">
                  <c:v>3.228096732242116E-2</c:v>
                </c:pt>
                <c:pt idx="6">
                  <c:v>3.2117745990339107E-3</c:v>
                </c:pt>
                <c:pt idx="7">
                  <c:v>3.5363165244598961E-2</c:v>
                </c:pt>
                <c:pt idx="8">
                  <c:v>4.1858373872655064E-2</c:v>
                </c:pt>
                <c:pt idx="9">
                  <c:v>3.5540128759801469E-2</c:v>
                </c:pt>
                <c:pt idx="10">
                  <c:v>3.7698862506693119E-4</c:v>
                </c:pt>
                <c:pt idx="11">
                  <c:v>1.3294640758296106E-2</c:v>
                </c:pt>
                <c:pt idx="12">
                  <c:v>3.6140362045522564E-3</c:v>
                </c:pt>
                <c:pt idx="13">
                  <c:v>8.9023231207425446E-2</c:v>
                </c:pt>
                <c:pt idx="14">
                  <c:v>0.42017383041328549</c:v>
                </c:pt>
                <c:pt idx="15">
                  <c:v>1.7281348120421511E-2</c:v>
                </c:pt>
                <c:pt idx="16">
                  <c:v>1.6453763314722904E-2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baseline="0">
                <a:effectLst/>
              </a:rPr>
              <a:t>DISTRIBUCIÓN POR PLANES Y UNIDADES ORGÁNICAS (2017)  </a:t>
            </a:r>
            <a:endParaRPr lang="es-ES" sz="1400">
              <a:effectLst/>
            </a:endParaRPr>
          </a:p>
          <a:p>
            <a:pPr>
              <a:defRPr/>
            </a:pPr>
            <a:r>
              <a:rPr lang="es-ES" sz="1400" b="1" i="0" baseline="0">
                <a:effectLst/>
              </a:rPr>
              <a:t>2. PLAN DE FOMENTO DEL DESARROLLO ECONOMICO Y SOCIAL</a:t>
            </a:r>
            <a:endParaRPr lang="es-ES" sz="1400">
              <a:effectLst/>
            </a:endParaRP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7"/>
          <c:dPt>
            <c:idx val="2"/>
            <c:bubble3D val="0"/>
            <c:explosion val="33"/>
          </c:dPt>
          <c:dLbls>
            <c:dLbl>
              <c:idx val="0"/>
              <c:layout>
                <c:manualLayout>
                  <c:x val="-7.9716164071421028E-2"/>
                  <c:y val="-0.129525954663450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6701975926637156E-2"/>
                  <c:y val="2.67376769875214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3960664479116459E-2"/>
                  <c:y val="1.4541961734897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705969967152379E-2"/>
                  <c:y val="0.148302007861035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097646708063432E-2"/>
                  <c:y val="0.131529673813390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9012212819594128E-2"/>
                  <c:y val="-3.6632509262537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"/>
                  <c:y val="-1.45220312507227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031440664204169E-2"/>
                  <c:y val="-5.58363929044904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3.120255546419284E-2"/>
                  <c:y val="-6.11112152061097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6.8094159172202129E-2"/>
                  <c:y val="-8.78664787697154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9.3189445628723069E-2"/>
                  <c:y val="-7.5126730182147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0.18847837238015949"/>
                  <c:y val="-2.5189729571055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gráficos 3'!$A$25:$A$36</c:f>
              <c:strCache>
                <c:ptCount val="12"/>
                <c:pt idx="0">
                  <c:v>BIENESTAR SOCIAL</c:v>
                </c:pt>
                <c:pt idx="1">
                  <c:v>CULTURA</c:v>
                </c:pt>
                <c:pt idx="2">
                  <c:v>DEPORTES</c:v>
                </c:pt>
                <c:pt idx="3">
                  <c:v>FOMENTO Y DESARROLLO LOCAL</c:v>
                </c:pt>
                <c:pt idx="4">
                  <c:v>IGUALDAD Y JUVENTUD</c:v>
                </c:pt>
                <c:pt idx="5">
                  <c:v>INSTITUTO GIL-ALBERT</c:v>
                </c:pt>
                <c:pt idx="6">
                  <c:v>MEDIO AMBIENTE Y ENERGÍA</c:v>
                </c:pt>
                <c:pt idx="7">
                  <c:v>PLANES Y OBRAS</c:v>
                </c:pt>
                <c:pt idx="8">
                  <c:v>PRESIDENCIA</c:v>
                </c:pt>
                <c:pt idx="9">
                  <c:v>RECURSOS HUMANOS</c:v>
                </c:pt>
                <c:pt idx="10">
                  <c:v>SERVICIOS JURÍDICOS</c:v>
                </c:pt>
                <c:pt idx="11">
                  <c:v>TURISMO (O.A. PATRONATO PROVINCIAL TURISMO)</c:v>
                </c:pt>
              </c:strCache>
            </c:strRef>
          </c:cat>
          <c:val>
            <c:numRef>
              <c:f>'datos gráficos 3'!$B$25:$B$36</c:f>
              <c:numCache>
                <c:formatCode>#,##0.00\ "€"</c:formatCode>
                <c:ptCount val="12"/>
                <c:pt idx="0">
                  <c:v>1844300</c:v>
                </c:pt>
                <c:pt idx="1">
                  <c:v>654377</c:v>
                </c:pt>
                <c:pt idx="2">
                  <c:v>605900</c:v>
                </c:pt>
                <c:pt idx="3">
                  <c:v>592500</c:v>
                </c:pt>
                <c:pt idx="4">
                  <c:v>545010</c:v>
                </c:pt>
                <c:pt idx="5">
                  <c:v>88000</c:v>
                </c:pt>
                <c:pt idx="6">
                  <c:v>104000</c:v>
                </c:pt>
                <c:pt idx="7">
                  <c:v>130000</c:v>
                </c:pt>
                <c:pt idx="8">
                  <c:v>390500</c:v>
                </c:pt>
                <c:pt idx="9">
                  <c:v>53335.979999999996</c:v>
                </c:pt>
                <c:pt idx="10">
                  <c:v>38926</c:v>
                </c:pt>
                <c:pt idx="11">
                  <c:v>728000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gráficos 3'!$A$25:$A$36</c:f>
              <c:strCache>
                <c:ptCount val="12"/>
                <c:pt idx="0">
                  <c:v>BIENESTAR SOCIAL</c:v>
                </c:pt>
                <c:pt idx="1">
                  <c:v>CULTURA</c:v>
                </c:pt>
                <c:pt idx="2">
                  <c:v>DEPORTES</c:v>
                </c:pt>
                <c:pt idx="3">
                  <c:v>FOMENTO Y DESARROLLO LOCAL</c:v>
                </c:pt>
                <c:pt idx="4">
                  <c:v>IGUALDAD Y JUVENTUD</c:v>
                </c:pt>
                <c:pt idx="5">
                  <c:v>INSTITUTO GIL-ALBERT</c:v>
                </c:pt>
                <c:pt idx="6">
                  <c:v>MEDIO AMBIENTE Y ENERGÍA</c:v>
                </c:pt>
                <c:pt idx="7">
                  <c:v>PLANES Y OBRAS</c:v>
                </c:pt>
                <c:pt idx="8">
                  <c:v>PRESIDENCIA</c:v>
                </c:pt>
                <c:pt idx="9">
                  <c:v>RECURSOS HUMANOS</c:v>
                </c:pt>
                <c:pt idx="10">
                  <c:v>SERVICIOS JURÍDICOS</c:v>
                </c:pt>
                <c:pt idx="11">
                  <c:v>TURISMO (O.A. PATRONATO PROVINCIAL TURISMO)</c:v>
                </c:pt>
              </c:strCache>
            </c:strRef>
          </c:cat>
          <c:val>
            <c:numRef>
              <c:f>'datos gráficos 3'!$C$25:$C$36</c:f>
              <c:numCache>
                <c:formatCode>#,##0.00\ "€"</c:formatCode>
                <c:ptCount val="12"/>
                <c:pt idx="0">
                  <c:v>1844300</c:v>
                </c:pt>
                <c:pt idx="1">
                  <c:v>654377</c:v>
                </c:pt>
                <c:pt idx="2">
                  <c:v>605900</c:v>
                </c:pt>
                <c:pt idx="3">
                  <c:v>592500</c:v>
                </c:pt>
                <c:pt idx="4">
                  <c:v>545010</c:v>
                </c:pt>
                <c:pt idx="5">
                  <c:v>88000</c:v>
                </c:pt>
                <c:pt idx="6">
                  <c:v>104000</c:v>
                </c:pt>
                <c:pt idx="7">
                  <c:v>130000</c:v>
                </c:pt>
                <c:pt idx="8">
                  <c:v>390500</c:v>
                </c:pt>
                <c:pt idx="9">
                  <c:v>53335.979999999996</c:v>
                </c:pt>
                <c:pt idx="10">
                  <c:v>38926</c:v>
                </c:pt>
                <c:pt idx="11">
                  <c:v>728000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gráficos 3'!$A$25:$A$36</c:f>
              <c:strCache>
                <c:ptCount val="12"/>
                <c:pt idx="0">
                  <c:v>BIENESTAR SOCIAL</c:v>
                </c:pt>
                <c:pt idx="1">
                  <c:v>CULTURA</c:v>
                </c:pt>
                <c:pt idx="2">
                  <c:v>DEPORTES</c:v>
                </c:pt>
                <c:pt idx="3">
                  <c:v>FOMENTO Y DESARROLLO LOCAL</c:v>
                </c:pt>
                <c:pt idx="4">
                  <c:v>IGUALDAD Y JUVENTUD</c:v>
                </c:pt>
                <c:pt idx="5">
                  <c:v>INSTITUTO GIL-ALBERT</c:v>
                </c:pt>
                <c:pt idx="6">
                  <c:v>MEDIO AMBIENTE Y ENERGÍA</c:v>
                </c:pt>
                <c:pt idx="7">
                  <c:v>PLANES Y OBRAS</c:v>
                </c:pt>
                <c:pt idx="8">
                  <c:v>PRESIDENCIA</c:v>
                </c:pt>
                <c:pt idx="9">
                  <c:v>RECURSOS HUMANOS</c:v>
                </c:pt>
                <c:pt idx="10">
                  <c:v>SERVICIOS JURÍDICOS</c:v>
                </c:pt>
                <c:pt idx="11">
                  <c:v>TURISMO (O.A. PATRONATO PROVINCIAL TURISMO)</c:v>
                </c:pt>
              </c:strCache>
            </c:strRef>
          </c:cat>
          <c:val>
            <c:numRef>
              <c:f>'datos gráficos 3'!$D$25:$D$36</c:f>
              <c:numCache>
                <c:formatCode>0.00%</c:formatCode>
                <c:ptCount val="12"/>
                <c:pt idx="0">
                  <c:v>0.31936765903097258</c:v>
                </c:pt>
                <c:pt idx="1">
                  <c:v>0.11331499789281069</c:v>
                </c:pt>
                <c:pt idx="2">
                  <c:v>0.10492049265676208</c:v>
                </c:pt>
                <c:pt idx="3">
                  <c:v>0.10260008565626594</c:v>
                </c:pt>
                <c:pt idx="4">
                  <c:v>9.4376493980627002E-2</c:v>
                </c:pt>
                <c:pt idx="5">
                  <c:v>1.5238493734601522E-2</c:v>
                </c:pt>
                <c:pt idx="6">
                  <c:v>1.8009128959074527E-2</c:v>
                </c:pt>
                <c:pt idx="7">
                  <c:v>2.2511411198843159E-2</c:v>
                </c:pt>
                <c:pt idx="8">
                  <c:v>6.7620815947294258E-2</c:v>
                </c:pt>
                <c:pt idx="9">
                  <c:v>9.2359090574867277E-3</c:v>
                </c:pt>
                <c:pt idx="10">
                  <c:v>6.7406091717397603E-3</c:v>
                </c:pt>
                <c:pt idx="11">
                  <c:v>0.12606390271352169</c:v>
                </c:pt>
              </c:numCache>
            </c:numRef>
          </c:val>
        </c:ser>
        <c:ser>
          <c:idx val="3"/>
          <c:order val="3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gráficos 3'!$A$25:$A$36</c:f>
              <c:strCache>
                <c:ptCount val="12"/>
                <c:pt idx="0">
                  <c:v>BIENESTAR SOCIAL</c:v>
                </c:pt>
                <c:pt idx="1">
                  <c:v>CULTURA</c:v>
                </c:pt>
                <c:pt idx="2">
                  <c:v>DEPORTES</c:v>
                </c:pt>
                <c:pt idx="3">
                  <c:v>FOMENTO Y DESARROLLO LOCAL</c:v>
                </c:pt>
                <c:pt idx="4">
                  <c:v>IGUALDAD Y JUVENTUD</c:v>
                </c:pt>
                <c:pt idx="5">
                  <c:v>INSTITUTO GIL-ALBERT</c:v>
                </c:pt>
                <c:pt idx="6">
                  <c:v>MEDIO AMBIENTE Y ENERGÍA</c:v>
                </c:pt>
                <c:pt idx="7">
                  <c:v>PLANES Y OBRAS</c:v>
                </c:pt>
                <c:pt idx="8">
                  <c:v>PRESIDENCIA</c:v>
                </c:pt>
                <c:pt idx="9">
                  <c:v>RECURSOS HUMANOS</c:v>
                </c:pt>
                <c:pt idx="10">
                  <c:v>SERVICIOS JURÍDICOS</c:v>
                </c:pt>
                <c:pt idx="11">
                  <c:v>TURISMO (O.A. PATRONATO PROVINCIAL TURISMO)</c:v>
                </c:pt>
              </c:strCache>
            </c:strRef>
          </c:cat>
          <c:val>
            <c:numRef>
              <c:f>'datos gráficos 3'!$E$25:$E$36</c:f>
              <c:numCache>
                <c:formatCode>0.00%</c:formatCode>
                <c:ptCount val="12"/>
                <c:pt idx="0">
                  <c:v>4.8553081090149525E-2</c:v>
                </c:pt>
                <c:pt idx="1">
                  <c:v>1.7227142842557486E-2</c:v>
                </c:pt>
                <c:pt idx="2">
                  <c:v>1.5950936307824973E-2</c:v>
                </c:pt>
                <c:pt idx="3">
                  <c:v>1.5598167622357313E-2</c:v>
                </c:pt>
                <c:pt idx="4">
                  <c:v>1.4347944870651408E-2</c:v>
                </c:pt>
                <c:pt idx="5">
                  <c:v>2.316689874712985E-3</c:v>
                </c:pt>
                <c:pt idx="6">
                  <c:v>2.7379062155698914E-3</c:v>
                </c:pt>
                <c:pt idx="7">
                  <c:v>3.4223827694623639E-3</c:v>
                </c:pt>
                <c:pt idx="8">
                  <c:v>1.028031131903887E-2</c:v>
                </c:pt>
                <c:pt idx="9">
                  <c:v>1.4041241457260711E-3</c:v>
                </c:pt>
                <c:pt idx="10">
                  <c:v>1.024766705262246E-3</c:v>
                </c:pt>
                <c:pt idx="11">
                  <c:v>1.9165343508989238E-2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47625</xdr:rowOff>
    </xdr:from>
    <xdr:to>
      <xdr:col>2</xdr:col>
      <xdr:colOff>609600</xdr:colOff>
      <xdr:row>0</xdr:row>
      <xdr:rowOff>3028950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95250</xdr:rowOff>
    </xdr:from>
    <xdr:to>
      <xdr:col>4</xdr:col>
      <xdr:colOff>0</xdr:colOff>
      <xdr:row>0</xdr:row>
      <xdr:rowOff>5143500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2015\MODIFICACIONES\3&#186;%20MODIFICACI&#211;N\CUADRO%20GENERAL%20con%20modificaci&#243;n%203&#1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Hoja1"/>
    </sheetNames>
    <sheetDataSet>
      <sheetData sheetId="0">
        <row r="3">
          <cell r="B3" t="str">
            <v>1. PLANES DE COOPERACIÓN Y ASISTENCIA MUNICIPAL</v>
          </cell>
        </row>
        <row r="96">
          <cell r="B96" t="str">
            <v>2. PLAN DE FOMENTO DEL DESARROLLO ECONOMICO Y SOCIAL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184"/>
  <sheetViews>
    <sheetView tabSelected="1" zoomScaleNormal="100" zoomScalePageLayoutView="70" workbookViewId="0"/>
  </sheetViews>
  <sheetFormatPr baseColWidth="10" defaultRowHeight="15" x14ac:dyDescent="0.25"/>
  <cols>
    <col min="1" max="1" width="104.140625" style="4" customWidth="1"/>
    <col min="2" max="2" width="43" style="3" hidden="1" customWidth="1"/>
    <col min="3" max="3" width="27" style="2" customWidth="1"/>
    <col min="4" max="4" width="14.42578125" style="1" bestFit="1" customWidth="1"/>
    <col min="6" max="6" width="11.5703125" style="4" bestFit="1" customWidth="1"/>
    <col min="7" max="7" width="21.5703125" style="4" bestFit="1" customWidth="1"/>
    <col min="8" max="8" width="17.42578125" style="4" bestFit="1" customWidth="1"/>
    <col min="9" max="9" width="11.5703125" style="4" bestFit="1" customWidth="1"/>
    <col min="10" max="10" width="11.42578125" style="4"/>
  </cols>
  <sheetData>
    <row r="1" spans="1:223" s="111" customFormat="1" ht="22.5" x14ac:dyDescent="0.45">
      <c r="A1" s="115" t="s">
        <v>153</v>
      </c>
      <c r="B1" s="114"/>
      <c r="C1" s="113">
        <v>2017</v>
      </c>
      <c r="D1" s="112"/>
      <c r="F1" s="383"/>
      <c r="G1" s="383"/>
      <c r="H1" s="383"/>
      <c r="I1" s="383"/>
      <c r="J1" s="383"/>
    </row>
    <row r="2" spans="1:223" s="107" customFormat="1" x14ac:dyDescent="0.25">
      <c r="B2" s="110"/>
      <c r="C2" s="109"/>
      <c r="D2" s="108"/>
      <c r="F2" s="7"/>
      <c r="G2" s="7"/>
      <c r="H2" s="7"/>
      <c r="I2" s="7"/>
      <c r="J2" s="7"/>
    </row>
    <row r="3" spans="1:223" s="105" customFormat="1" ht="21" x14ac:dyDescent="0.25">
      <c r="A3" s="76" t="s">
        <v>152</v>
      </c>
      <c r="B3" s="75"/>
      <c r="C3" s="106">
        <f>SUM(C5+C7+C25+C86)</f>
        <v>32300382</v>
      </c>
      <c r="D3" s="370">
        <f>C3/$C$176</f>
        <v>0.84471433882216684</v>
      </c>
      <c r="F3" s="316"/>
      <c r="G3" s="316"/>
      <c r="H3" s="316"/>
      <c r="I3" s="316"/>
      <c r="J3" s="316"/>
    </row>
    <row r="4" spans="1:223" s="61" customFormat="1" ht="18.75" x14ac:dyDescent="0.3">
      <c r="A4" s="104"/>
      <c r="B4" s="67" t="s">
        <v>75</v>
      </c>
      <c r="C4" s="103" t="s">
        <v>74</v>
      </c>
      <c r="D4" s="62" t="s">
        <v>151</v>
      </c>
      <c r="E4"/>
      <c r="F4" s="4"/>
      <c r="G4" s="4"/>
      <c r="H4" s="4"/>
      <c r="I4" s="4"/>
      <c r="J4" s="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</row>
    <row r="5" spans="1:223" s="101" customFormat="1" ht="15.75" x14ac:dyDescent="0.25">
      <c r="A5" s="85" t="s">
        <v>150</v>
      </c>
      <c r="B5" s="84"/>
      <c r="C5" s="84">
        <f>'2017.2'!F5</f>
        <v>15000000</v>
      </c>
      <c r="D5" s="83">
        <f>C5/$C$176</f>
        <v>0.39227756137164266</v>
      </c>
      <c r="E5"/>
      <c r="F5" s="4"/>
      <c r="G5" s="4"/>
      <c r="H5" s="4"/>
      <c r="I5" s="4"/>
      <c r="J5" s="4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</row>
    <row r="6" spans="1:223" s="82" customFormat="1" hidden="1" x14ac:dyDescent="0.25">
      <c r="A6" s="93" t="s">
        <v>149</v>
      </c>
      <c r="B6" s="44">
        <v>7685000</v>
      </c>
      <c r="C6" s="44"/>
      <c r="D6" s="102"/>
      <c r="E6"/>
      <c r="F6" s="4"/>
      <c r="G6" s="4"/>
      <c r="H6" s="4"/>
      <c r="I6" s="4"/>
      <c r="J6" s="4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</row>
    <row r="7" spans="1:223" s="101" customFormat="1" ht="15.75" x14ac:dyDescent="0.25">
      <c r="A7" s="85" t="s">
        <v>148</v>
      </c>
      <c r="B7" s="84"/>
      <c r="C7" s="84">
        <f>'2017.2'!F7</f>
        <v>5868068</v>
      </c>
      <c r="D7" s="83">
        <f>C7/$C$176</f>
        <v>0.15346076033353151</v>
      </c>
      <c r="E7"/>
      <c r="F7" s="4"/>
      <c r="G7" s="4"/>
      <c r="H7" s="4"/>
      <c r="I7" s="4"/>
      <c r="J7" s="4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</row>
    <row r="8" spans="1:223" s="100" customFormat="1" hidden="1" x14ac:dyDescent="0.25">
      <c r="A8" s="89" t="s">
        <v>57</v>
      </c>
      <c r="B8" s="44"/>
      <c r="C8" s="44">
        <f>SUM(B9)</f>
        <v>200000</v>
      </c>
      <c r="D8" s="87"/>
      <c r="E8"/>
      <c r="F8" s="4"/>
      <c r="G8" s="4"/>
      <c r="H8" s="4"/>
      <c r="I8" s="4"/>
      <c r="J8" s="4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</row>
    <row r="9" spans="1:223" s="82" customFormat="1" hidden="1" x14ac:dyDescent="0.25">
      <c r="A9" s="89" t="s">
        <v>147</v>
      </c>
      <c r="B9" s="44">
        <v>200000</v>
      </c>
      <c r="C9" s="93"/>
      <c r="D9" s="87"/>
      <c r="E9"/>
      <c r="F9" s="4"/>
      <c r="G9" s="4"/>
      <c r="H9" s="4"/>
      <c r="I9" s="4"/>
      <c r="J9" s="4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</row>
    <row r="10" spans="1:223" s="82" customFormat="1" hidden="1" x14ac:dyDescent="0.25">
      <c r="A10" s="89" t="s">
        <v>29</v>
      </c>
      <c r="B10" s="44"/>
      <c r="C10" s="44">
        <f>SUM(B11:B16)</f>
        <v>5504132.4199999999</v>
      </c>
      <c r="D10" s="87"/>
      <c r="E10"/>
      <c r="F10" s="4"/>
      <c r="G10" s="4"/>
      <c r="H10" s="4"/>
      <c r="I10" s="4"/>
      <c r="J10" s="4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</row>
    <row r="11" spans="1:223" s="100" customFormat="1" hidden="1" x14ac:dyDescent="0.25">
      <c r="A11" s="89" t="s">
        <v>146</v>
      </c>
      <c r="B11" s="44">
        <v>3720000</v>
      </c>
      <c r="C11" s="93"/>
      <c r="D11" s="87"/>
      <c r="E11"/>
      <c r="F11" s="4"/>
      <c r="G11" s="4"/>
      <c r="H11" s="4"/>
      <c r="I11" s="4"/>
      <c r="J11" s="4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</row>
    <row r="12" spans="1:223" s="82" customFormat="1" hidden="1" x14ac:dyDescent="0.25">
      <c r="A12" s="97" t="s">
        <v>145</v>
      </c>
      <c r="B12" s="44">
        <v>1135066.82</v>
      </c>
      <c r="C12" s="93"/>
      <c r="D12" s="87"/>
      <c r="E12"/>
      <c r="F12" s="4"/>
      <c r="G12" s="4"/>
      <c r="H12" s="4"/>
      <c r="I12" s="4"/>
      <c r="J12" s="4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</row>
    <row r="13" spans="1:223" s="82" customFormat="1" hidden="1" x14ac:dyDescent="0.25">
      <c r="A13" s="97" t="s">
        <v>144</v>
      </c>
      <c r="B13" s="44">
        <v>324065.59999999998</v>
      </c>
      <c r="C13" s="93"/>
      <c r="D13" s="87"/>
      <c r="E13"/>
      <c r="F13" s="4"/>
      <c r="G13" s="4"/>
      <c r="H13" s="4"/>
      <c r="I13" s="4"/>
      <c r="J13" s="4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</row>
    <row r="14" spans="1:223" s="82" customFormat="1" hidden="1" x14ac:dyDescent="0.25">
      <c r="A14" s="97" t="s">
        <v>143</v>
      </c>
      <c r="B14" s="44">
        <v>180000</v>
      </c>
      <c r="C14" s="93"/>
      <c r="D14" s="87"/>
      <c r="E14"/>
      <c r="F14" s="4"/>
      <c r="G14" s="4"/>
      <c r="H14" s="4"/>
      <c r="I14" s="4"/>
      <c r="J14" s="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</row>
    <row r="15" spans="1:223" s="82" customFormat="1" hidden="1" x14ac:dyDescent="0.25">
      <c r="A15" s="97" t="s">
        <v>142</v>
      </c>
      <c r="B15" s="44">
        <v>100000</v>
      </c>
      <c r="C15" s="93"/>
      <c r="D15" s="87"/>
      <c r="E15"/>
      <c r="F15" s="4"/>
      <c r="G15" s="4"/>
      <c r="H15" s="4"/>
      <c r="I15" s="4"/>
      <c r="J15" s="4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</row>
    <row r="16" spans="1:223" s="82" customFormat="1" hidden="1" x14ac:dyDescent="0.25">
      <c r="A16" s="97" t="s">
        <v>141</v>
      </c>
      <c r="B16" s="44">
        <v>45000</v>
      </c>
      <c r="C16" s="93"/>
      <c r="D16" s="87"/>
      <c r="E16"/>
      <c r="F16" s="4"/>
      <c r="G16" s="4"/>
      <c r="H16" s="4"/>
      <c r="I16" s="4"/>
      <c r="J16" s="4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</row>
    <row r="17" spans="1:223" s="82" customFormat="1" hidden="1" x14ac:dyDescent="0.25">
      <c r="A17" s="89" t="s">
        <v>140</v>
      </c>
      <c r="B17" s="44"/>
      <c r="C17" s="44">
        <f>SUM(B18)</f>
        <v>100000</v>
      </c>
      <c r="D17" s="87"/>
      <c r="E17"/>
      <c r="F17" s="4"/>
      <c r="G17" s="4"/>
      <c r="H17" s="4"/>
      <c r="I17" s="4"/>
      <c r="J17" s="4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</row>
    <row r="18" spans="1:223" s="82" customFormat="1" hidden="1" x14ac:dyDescent="0.25">
      <c r="A18" s="89" t="s">
        <v>139</v>
      </c>
      <c r="B18" s="44">
        <v>100000</v>
      </c>
      <c r="C18" s="93"/>
      <c r="D18" s="87"/>
      <c r="E18"/>
      <c r="F18" s="4"/>
      <c r="G18" s="4"/>
      <c r="H18" s="4"/>
      <c r="I18" s="4"/>
      <c r="J18" s="4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</row>
    <row r="19" spans="1:223" s="82" customFormat="1" hidden="1" x14ac:dyDescent="0.25">
      <c r="A19" s="89" t="s">
        <v>12</v>
      </c>
      <c r="B19" s="44"/>
      <c r="C19" s="44">
        <f>SUM(B20:B22)</f>
        <v>1284708</v>
      </c>
      <c r="D19" s="87"/>
      <c r="E19"/>
      <c r="F19" s="4"/>
      <c r="G19" s="4"/>
      <c r="H19" s="4"/>
      <c r="I19" s="4"/>
      <c r="J19" s="4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</row>
    <row r="20" spans="1:223" s="82" customFormat="1" hidden="1" x14ac:dyDescent="0.25">
      <c r="A20" s="89" t="s">
        <v>138</v>
      </c>
      <c r="B20" s="44">
        <v>363000</v>
      </c>
      <c r="C20" s="93"/>
      <c r="D20" s="87"/>
      <c r="E20"/>
      <c r="F20" s="4"/>
      <c r="G20" s="4"/>
      <c r="H20" s="4"/>
      <c r="I20" s="4"/>
      <c r="J20" s="4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</row>
    <row r="21" spans="1:223" s="82" customFormat="1" hidden="1" x14ac:dyDescent="0.25">
      <c r="A21" s="89" t="s">
        <v>137</v>
      </c>
      <c r="B21" s="44">
        <v>290000</v>
      </c>
      <c r="C21" s="93"/>
      <c r="D21" s="87"/>
      <c r="E21"/>
      <c r="F21" s="4"/>
      <c r="G21" s="4"/>
      <c r="H21" s="4"/>
      <c r="I21" s="4"/>
      <c r="J21" s="4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</row>
    <row r="22" spans="1:223" s="82" customFormat="1" hidden="1" x14ac:dyDescent="0.25">
      <c r="A22" s="93" t="s">
        <v>136</v>
      </c>
      <c r="B22" s="44">
        <v>631708</v>
      </c>
      <c r="C22" s="93"/>
      <c r="D22" s="87"/>
      <c r="E22"/>
      <c r="F22" s="4"/>
      <c r="G22" s="4"/>
      <c r="H22" s="4"/>
      <c r="I22" s="4"/>
      <c r="J22" s="4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</row>
    <row r="23" spans="1:223" s="82" customFormat="1" hidden="1" x14ac:dyDescent="0.25">
      <c r="A23" s="89" t="s">
        <v>94</v>
      </c>
      <c r="B23" s="44"/>
      <c r="C23" s="44">
        <f>SUM(B24)</f>
        <v>1000000</v>
      </c>
      <c r="D23" s="87"/>
      <c r="E23"/>
      <c r="F23" s="4"/>
      <c r="G23" s="4"/>
      <c r="H23" s="4"/>
      <c r="I23" s="4"/>
      <c r="J23" s="4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</row>
    <row r="24" spans="1:223" s="82" customFormat="1" hidden="1" x14ac:dyDescent="0.25">
      <c r="A24" s="89" t="s">
        <v>135</v>
      </c>
      <c r="B24" s="44">
        <v>1000000</v>
      </c>
      <c r="C24" s="93"/>
      <c r="D24" s="87"/>
      <c r="E24"/>
      <c r="F24" s="4"/>
      <c r="G24" s="4"/>
      <c r="H24" s="4"/>
      <c r="I24" s="4"/>
      <c r="J24" s="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</row>
    <row r="25" spans="1:223" s="82" customFormat="1" ht="15.75" x14ac:dyDescent="0.25">
      <c r="A25" s="85" t="s">
        <v>134</v>
      </c>
      <c r="B25" s="44"/>
      <c r="C25" s="84">
        <f>'2017.2'!F42</f>
        <v>11158234</v>
      </c>
      <c r="D25" s="83">
        <f>C25/$C$176</f>
        <v>0.29180832151560998</v>
      </c>
      <c r="E25"/>
      <c r="F25" s="4"/>
      <c r="G25" s="4"/>
      <c r="H25" s="4"/>
      <c r="I25" s="4"/>
      <c r="J25" s="4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</row>
    <row r="26" spans="1:223" s="82" customFormat="1" ht="15.75" hidden="1" x14ac:dyDescent="0.25">
      <c r="A26" s="93" t="s">
        <v>73</v>
      </c>
      <c r="B26" s="44"/>
      <c r="C26" s="84">
        <f>SUM(B27:B27)</f>
        <v>60000</v>
      </c>
      <c r="D26" s="83"/>
      <c r="E26"/>
      <c r="F26" s="4"/>
      <c r="G26" s="4"/>
      <c r="H26" s="4"/>
      <c r="I26" s="4"/>
      <c r="J26" s="4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</row>
    <row r="27" spans="1:223" s="82" customFormat="1" ht="15.75" hidden="1" x14ac:dyDescent="0.25">
      <c r="A27" s="85" t="s">
        <v>133</v>
      </c>
      <c r="B27" s="44">
        <v>60000</v>
      </c>
      <c r="C27" s="84"/>
      <c r="D27" s="83"/>
      <c r="E27"/>
      <c r="F27" s="4"/>
      <c r="G27" s="4"/>
      <c r="H27" s="4"/>
      <c r="I27" s="4"/>
      <c r="J27" s="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</row>
    <row r="28" spans="1:223" s="82" customFormat="1" hidden="1" x14ac:dyDescent="0.25">
      <c r="A28" s="89" t="s">
        <v>132</v>
      </c>
      <c r="B28" s="44"/>
      <c r="C28" s="92">
        <f>SUM(B29:B29)</f>
        <v>14320</v>
      </c>
      <c r="D28" s="99"/>
      <c r="E28"/>
      <c r="F28" s="4"/>
      <c r="G28" s="4"/>
      <c r="H28" s="4"/>
      <c r="I28" s="4"/>
      <c r="J28" s="4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</row>
    <row r="29" spans="1:223" s="82" customFormat="1" hidden="1" x14ac:dyDescent="0.25">
      <c r="A29" s="89" t="s">
        <v>131</v>
      </c>
      <c r="B29" s="44">
        <v>14320</v>
      </c>
      <c r="C29" s="88"/>
      <c r="D29" s="87"/>
      <c r="E29"/>
      <c r="F29" s="4"/>
      <c r="G29" s="4"/>
      <c r="H29" s="4"/>
      <c r="I29" s="4"/>
      <c r="J29" s="4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</row>
    <row r="30" spans="1:223" s="82" customFormat="1" hidden="1" x14ac:dyDescent="0.25">
      <c r="A30" s="89" t="s">
        <v>67</v>
      </c>
      <c r="B30" s="44"/>
      <c r="C30" s="44">
        <f>SUM(B31:B32)</f>
        <v>2097000</v>
      </c>
      <c r="D30" s="87"/>
      <c r="E30"/>
      <c r="F30" s="4"/>
      <c r="G30" s="4"/>
      <c r="H30" s="4"/>
      <c r="I30" s="4"/>
      <c r="J30" s="4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</row>
    <row r="31" spans="1:223" s="82" customFormat="1" hidden="1" x14ac:dyDescent="0.25">
      <c r="A31" s="89" t="s">
        <v>130</v>
      </c>
      <c r="B31" s="44">
        <v>1600000</v>
      </c>
      <c r="C31" s="44"/>
      <c r="D31" s="87"/>
      <c r="E31"/>
      <c r="F31" s="4"/>
      <c r="G31" s="4"/>
      <c r="H31" s="4"/>
      <c r="I31" s="4"/>
      <c r="J31" s="4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</row>
    <row r="32" spans="1:223" s="82" customFormat="1" hidden="1" x14ac:dyDescent="0.25">
      <c r="A32" s="97" t="s">
        <v>129</v>
      </c>
      <c r="B32" s="44">
        <v>497000</v>
      </c>
      <c r="C32" s="88"/>
      <c r="D32" s="87"/>
      <c r="E32"/>
      <c r="F32" s="4"/>
      <c r="G32" s="4"/>
      <c r="H32" s="4"/>
      <c r="I32" s="4"/>
      <c r="J32" s="4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</row>
    <row r="33" spans="1:223" s="82" customFormat="1" hidden="1" x14ac:dyDescent="0.25">
      <c r="A33" s="89" t="s">
        <v>57</v>
      </c>
      <c r="B33" s="90"/>
      <c r="C33" s="44">
        <f>SUM(B34:B39)</f>
        <v>1104415</v>
      </c>
      <c r="D33" s="87"/>
      <c r="E33"/>
      <c r="F33" s="4"/>
      <c r="G33" s="4"/>
      <c r="H33" s="4"/>
      <c r="I33" s="4"/>
      <c r="J33" s="4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</row>
    <row r="34" spans="1:223" s="82" customFormat="1" hidden="1" x14ac:dyDescent="0.25">
      <c r="A34" s="89" t="s">
        <v>56</v>
      </c>
      <c r="B34" s="44">
        <v>118460</v>
      </c>
      <c r="C34" s="93"/>
      <c r="D34" s="87"/>
      <c r="E34"/>
      <c r="F34" s="4"/>
      <c r="G34" s="4"/>
      <c r="H34" s="4"/>
      <c r="I34" s="4"/>
      <c r="J34" s="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</row>
    <row r="35" spans="1:223" s="82" customFormat="1" hidden="1" x14ac:dyDescent="0.25">
      <c r="A35" s="89" t="s">
        <v>128</v>
      </c>
      <c r="B35" s="44">
        <v>30000</v>
      </c>
      <c r="C35" s="93"/>
      <c r="D35" s="87"/>
      <c r="E35"/>
      <c r="F35" s="4"/>
      <c r="G35" s="4"/>
      <c r="H35" s="4"/>
      <c r="I35" s="4"/>
      <c r="J35" s="4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</row>
    <row r="36" spans="1:223" s="82" customFormat="1" hidden="1" x14ac:dyDescent="0.25">
      <c r="A36" s="89" t="s">
        <v>127</v>
      </c>
      <c r="B36" s="44">
        <v>80000</v>
      </c>
      <c r="C36" s="93"/>
      <c r="D36" s="87"/>
      <c r="E36"/>
      <c r="F36" s="4"/>
      <c r="G36" s="4"/>
      <c r="H36" s="4"/>
      <c r="I36" s="4"/>
      <c r="J36" s="4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</row>
    <row r="37" spans="1:223" s="82" customFormat="1" hidden="1" x14ac:dyDescent="0.25">
      <c r="A37" s="89" t="s">
        <v>126</v>
      </c>
      <c r="B37" s="44">
        <v>300000</v>
      </c>
      <c r="C37" s="93"/>
      <c r="D37" s="87"/>
      <c r="E37"/>
      <c r="F37" s="4"/>
      <c r="G37" s="4"/>
      <c r="H37" s="4"/>
      <c r="I37" s="4"/>
      <c r="J37" s="4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</row>
    <row r="38" spans="1:223" s="82" customFormat="1" hidden="1" x14ac:dyDescent="0.25">
      <c r="A38" s="89" t="s">
        <v>125</v>
      </c>
      <c r="B38" s="44">
        <v>400000</v>
      </c>
      <c r="C38" s="93"/>
      <c r="D38" s="87"/>
      <c r="E38"/>
      <c r="F38" s="4"/>
      <c r="G38" s="4"/>
      <c r="H38" s="4"/>
      <c r="I38" s="4"/>
      <c r="J38" s="4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</row>
    <row r="39" spans="1:223" s="86" customFormat="1" hidden="1" x14ac:dyDescent="0.25">
      <c r="A39" s="89" t="s">
        <v>124</v>
      </c>
      <c r="B39" s="44">
        <v>175955</v>
      </c>
      <c r="C39" s="93"/>
      <c r="D39" s="87"/>
      <c r="E39"/>
      <c r="F39" s="4"/>
      <c r="G39" s="4"/>
      <c r="H39" s="4"/>
      <c r="I39" s="4"/>
      <c r="J39" s="4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</row>
    <row r="40" spans="1:223" s="86" customFormat="1" hidden="1" x14ac:dyDescent="0.25">
      <c r="A40" s="89" t="s">
        <v>48</v>
      </c>
      <c r="B40" s="44"/>
      <c r="C40" s="44">
        <f>SUM(B41:B46)</f>
        <v>692000</v>
      </c>
      <c r="D40" s="87"/>
      <c r="E40"/>
      <c r="F40" s="4"/>
      <c r="G40" s="4"/>
      <c r="H40" s="4"/>
      <c r="I40" s="4"/>
      <c r="J40" s="4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</row>
    <row r="41" spans="1:223" s="86" customFormat="1" hidden="1" x14ac:dyDescent="0.25">
      <c r="A41" s="89" t="s">
        <v>123</v>
      </c>
      <c r="B41" s="44">
        <v>570000</v>
      </c>
      <c r="C41" s="93"/>
      <c r="D41" s="87"/>
      <c r="E41"/>
      <c r="F41" s="4"/>
      <c r="G41" s="4"/>
      <c r="H41" s="4"/>
      <c r="I41" s="4"/>
      <c r="J41" s="4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</row>
    <row r="42" spans="1:223" s="82" customFormat="1" hidden="1" x14ac:dyDescent="0.25">
      <c r="A42" s="89" t="s">
        <v>122</v>
      </c>
      <c r="B42" s="44">
        <v>60000</v>
      </c>
      <c r="C42" s="93"/>
      <c r="D42" s="87"/>
      <c r="E42"/>
      <c r="F42" s="4"/>
      <c r="G42" s="4"/>
      <c r="H42" s="4"/>
      <c r="I42" s="4"/>
      <c r="J42" s="4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</row>
    <row r="43" spans="1:223" s="82" customFormat="1" hidden="1" x14ac:dyDescent="0.25">
      <c r="A43" s="89" t="s">
        <v>121</v>
      </c>
      <c r="B43" s="44">
        <v>10000</v>
      </c>
      <c r="C43" s="93"/>
      <c r="D43" s="87"/>
      <c r="E43"/>
      <c r="F43" s="4"/>
      <c r="G43" s="4"/>
      <c r="H43" s="4"/>
      <c r="I43" s="4"/>
      <c r="J43" s="4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</row>
    <row r="44" spans="1:223" s="82" customFormat="1" hidden="1" x14ac:dyDescent="0.25">
      <c r="A44" s="89" t="s">
        <v>120</v>
      </c>
      <c r="B44" s="44">
        <v>33000</v>
      </c>
      <c r="C44" s="93"/>
      <c r="D44" s="87"/>
      <c r="E44"/>
      <c r="F44" s="4"/>
      <c r="G44" s="4"/>
      <c r="H44" s="4"/>
      <c r="I44" s="4"/>
      <c r="J44" s="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</row>
    <row r="45" spans="1:223" s="82" customFormat="1" hidden="1" x14ac:dyDescent="0.25">
      <c r="A45" s="89" t="s">
        <v>119</v>
      </c>
      <c r="B45" s="44">
        <v>4000</v>
      </c>
      <c r="C45" s="93"/>
      <c r="D45" s="87"/>
      <c r="E45"/>
      <c r="F45" s="4"/>
      <c r="G45" s="4"/>
      <c r="H45" s="4"/>
      <c r="I45" s="4"/>
      <c r="J45" s="4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</row>
    <row r="46" spans="1:223" s="82" customFormat="1" hidden="1" x14ac:dyDescent="0.25">
      <c r="A46" s="89" t="s">
        <v>118</v>
      </c>
      <c r="B46" s="44">
        <v>15000</v>
      </c>
      <c r="C46" s="93"/>
      <c r="D46" s="87"/>
      <c r="E46"/>
      <c r="F46" s="4"/>
      <c r="G46" s="4"/>
      <c r="H46" s="4"/>
      <c r="I46" s="4"/>
      <c r="J46" s="4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</row>
    <row r="47" spans="1:223" s="82" customFormat="1" hidden="1" x14ac:dyDescent="0.25">
      <c r="A47" s="89" t="s">
        <v>37</v>
      </c>
      <c r="B47" s="44"/>
      <c r="C47" s="92">
        <f>SUM(B48:B53)</f>
        <v>482700</v>
      </c>
      <c r="D47" s="87"/>
      <c r="E47"/>
      <c r="F47" s="4"/>
      <c r="G47" s="4"/>
      <c r="H47" s="4"/>
      <c r="I47" s="4"/>
      <c r="J47" s="4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</row>
    <row r="48" spans="1:223" s="82" customFormat="1" hidden="1" x14ac:dyDescent="0.25">
      <c r="A48" s="89" t="s">
        <v>117</v>
      </c>
      <c r="B48" s="44">
        <v>150000</v>
      </c>
      <c r="C48" s="90"/>
      <c r="D48" s="87"/>
      <c r="E48"/>
      <c r="F48" s="4"/>
      <c r="G48" s="4"/>
      <c r="H48" s="4"/>
      <c r="I48" s="4"/>
      <c r="J48" s="4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</row>
    <row r="49" spans="1:223" s="82" customFormat="1" hidden="1" x14ac:dyDescent="0.25">
      <c r="A49" s="89" t="s">
        <v>116</v>
      </c>
      <c r="B49" s="44">
        <v>70000</v>
      </c>
      <c r="C49" s="88"/>
      <c r="D49" s="87"/>
      <c r="E49"/>
      <c r="F49" s="4"/>
      <c r="G49" s="4"/>
      <c r="H49" s="4"/>
      <c r="I49" s="4"/>
      <c r="J49" s="4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</row>
    <row r="50" spans="1:223" s="82" customFormat="1" hidden="1" x14ac:dyDescent="0.25">
      <c r="A50" s="89" t="s">
        <v>36</v>
      </c>
      <c r="B50" s="44">
        <v>62700</v>
      </c>
      <c r="C50" s="88"/>
      <c r="D50" s="87"/>
      <c r="E50"/>
      <c r="F50" s="4"/>
      <c r="G50" s="4"/>
      <c r="H50" s="4"/>
      <c r="I50" s="4"/>
      <c r="J50" s="4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</row>
    <row r="51" spans="1:223" s="82" customFormat="1" hidden="1" x14ac:dyDescent="0.25">
      <c r="A51" s="89" t="s">
        <v>115</v>
      </c>
      <c r="B51" s="44">
        <v>60000</v>
      </c>
      <c r="C51" s="88"/>
      <c r="D51" s="87"/>
      <c r="E51"/>
      <c r="F51" s="4"/>
      <c r="G51" s="4"/>
      <c r="H51" s="4"/>
      <c r="I51" s="4"/>
      <c r="J51" s="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</row>
    <row r="52" spans="1:223" s="82" customFormat="1" hidden="1" x14ac:dyDescent="0.25">
      <c r="A52" s="89" t="s">
        <v>114</v>
      </c>
      <c r="B52" s="44">
        <v>15000</v>
      </c>
      <c r="C52" s="88"/>
      <c r="D52" s="87"/>
      <c r="E52"/>
      <c r="F52" s="4"/>
      <c r="G52" s="4"/>
      <c r="H52" s="4"/>
      <c r="I52" s="4"/>
      <c r="J52" s="4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</row>
    <row r="53" spans="1:223" s="98" customFormat="1" hidden="1" x14ac:dyDescent="0.25">
      <c r="A53" s="93" t="s">
        <v>113</v>
      </c>
      <c r="B53" s="44">
        <v>125000</v>
      </c>
      <c r="C53" s="88"/>
      <c r="D53" s="87"/>
      <c r="E53"/>
      <c r="F53" s="4"/>
      <c r="G53" s="4"/>
      <c r="H53" s="4"/>
      <c r="I53" s="4"/>
      <c r="J53" s="4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</row>
    <row r="54" spans="1:223" s="82" customFormat="1" hidden="1" x14ac:dyDescent="0.25">
      <c r="A54" s="89" t="s">
        <v>27</v>
      </c>
      <c r="B54" s="44"/>
      <c r="C54" s="95">
        <f>SUM(B55:B56)</f>
        <v>1000000</v>
      </c>
      <c r="D54" s="87"/>
      <c r="E54"/>
      <c r="F54" s="4"/>
      <c r="G54" s="4"/>
      <c r="H54" s="4"/>
      <c r="I54" s="4"/>
      <c r="J54" s="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</row>
    <row r="55" spans="1:223" s="82" customFormat="1" hidden="1" x14ac:dyDescent="0.25">
      <c r="A55" s="89" t="s">
        <v>112</v>
      </c>
      <c r="B55" s="44">
        <v>400000</v>
      </c>
      <c r="C55" s="96"/>
      <c r="D55" s="87"/>
      <c r="E55"/>
      <c r="F55" s="4"/>
      <c r="G55" s="4"/>
      <c r="H55" s="4"/>
      <c r="I55" s="4"/>
      <c r="J55" s="4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</row>
    <row r="56" spans="1:223" s="82" customFormat="1" hidden="1" x14ac:dyDescent="0.25">
      <c r="A56" s="89" t="s">
        <v>111</v>
      </c>
      <c r="B56" s="44">
        <v>600000</v>
      </c>
      <c r="C56" s="96"/>
      <c r="D56" s="87"/>
      <c r="E56"/>
      <c r="F56" s="4"/>
      <c r="G56" s="4"/>
      <c r="H56" s="4"/>
      <c r="I56" s="4"/>
      <c r="J56" s="4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</row>
    <row r="57" spans="1:223" s="98" customFormat="1" hidden="1" x14ac:dyDescent="0.25">
      <c r="A57" s="97" t="s">
        <v>12</v>
      </c>
      <c r="B57" s="90"/>
      <c r="C57" s="92">
        <f>SUM(B58:B63)</f>
        <v>974436</v>
      </c>
      <c r="D57" s="87"/>
      <c r="E57"/>
      <c r="F57" s="4"/>
      <c r="G57" s="4"/>
      <c r="H57" s="4"/>
      <c r="I57" s="4"/>
      <c r="J57" s="4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</row>
    <row r="58" spans="1:223" s="98" customFormat="1" hidden="1" x14ac:dyDescent="0.25">
      <c r="A58" s="89" t="s">
        <v>110</v>
      </c>
      <c r="B58" s="44">
        <v>40000</v>
      </c>
      <c r="C58" s="96"/>
      <c r="D58" s="87"/>
      <c r="E58"/>
      <c r="F58" s="4"/>
      <c r="G58" s="4"/>
      <c r="H58" s="4"/>
      <c r="I58" s="4"/>
      <c r="J58" s="4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</row>
    <row r="59" spans="1:223" s="82" customFormat="1" hidden="1" x14ac:dyDescent="0.25">
      <c r="A59" s="89" t="s">
        <v>109</v>
      </c>
      <c r="B59" s="44">
        <v>9000</v>
      </c>
      <c r="C59" s="96"/>
      <c r="D59" s="87"/>
      <c r="E59"/>
      <c r="F59" s="4"/>
      <c r="G59" s="4"/>
      <c r="H59" s="4"/>
      <c r="I59" s="4"/>
      <c r="J59" s="4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</row>
    <row r="60" spans="1:223" s="82" customFormat="1" hidden="1" x14ac:dyDescent="0.25">
      <c r="A60" s="89" t="s">
        <v>108</v>
      </c>
      <c r="B60" s="44">
        <v>110000</v>
      </c>
      <c r="C60" s="96"/>
      <c r="D60" s="87"/>
      <c r="E60"/>
      <c r="F60" s="4"/>
      <c r="G60" s="4"/>
      <c r="H60" s="4"/>
      <c r="I60" s="4"/>
      <c r="J60" s="4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</row>
    <row r="61" spans="1:223" s="82" customFormat="1" hidden="1" x14ac:dyDescent="0.25">
      <c r="A61" s="89" t="s">
        <v>107</v>
      </c>
      <c r="B61" s="44">
        <v>80000</v>
      </c>
      <c r="C61" s="96"/>
      <c r="D61" s="87"/>
      <c r="E61"/>
      <c r="F61" s="4"/>
      <c r="G61" s="4"/>
      <c r="H61" s="4"/>
      <c r="I61" s="4"/>
      <c r="J61" s="4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</row>
    <row r="62" spans="1:223" s="82" customFormat="1" hidden="1" x14ac:dyDescent="0.25">
      <c r="A62" s="89" t="s">
        <v>86</v>
      </c>
      <c r="B62" s="44">
        <v>635436</v>
      </c>
      <c r="C62" s="96"/>
      <c r="D62" s="87"/>
      <c r="E62"/>
      <c r="F62" s="4"/>
      <c r="G62" s="4"/>
      <c r="H62" s="4"/>
      <c r="I62" s="4"/>
      <c r="J62" s="4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</row>
    <row r="63" spans="1:223" s="82" customFormat="1" hidden="1" x14ac:dyDescent="0.25">
      <c r="A63" s="89" t="s">
        <v>106</v>
      </c>
      <c r="B63" s="44">
        <v>100000</v>
      </c>
      <c r="C63" s="96"/>
      <c r="D63" s="87"/>
      <c r="E63"/>
      <c r="F63" s="4"/>
      <c r="G63" s="4"/>
      <c r="H63" s="4"/>
      <c r="I63" s="4"/>
      <c r="J63" s="4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</row>
    <row r="64" spans="1:223" s="82" customFormat="1" hidden="1" x14ac:dyDescent="0.25">
      <c r="A64" s="97" t="s">
        <v>105</v>
      </c>
      <c r="B64" s="90"/>
      <c r="C64" s="92">
        <f>SUM(B65:B66)</f>
        <v>576200</v>
      </c>
      <c r="D64" s="87"/>
      <c r="E64"/>
      <c r="F64" s="4"/>
      <c r="G64" s="4"/>
      <c r="H64" s="4"/>
      <c r="I64" s="4"/>
      <c r="J64" s="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</row>
    <row r="65" spans="1:223" s="82" customFormat="1" hidden="1" x14ac:dyDescent="0.25">
      <c r="A65" s="93" t="s">
        <v>104</v>
      </c>
      <c r="B65" s="44">
        <v>176200</v>
      </c>
      <c r="C65" s="96"/>
      <c r="D65" s="87"/>
      <c r="E65"/>
      <c r="F65" s="4"/>
      <c r="G65" s="4"/>
      <c r="H65" s="4"/>
      <c r="I65" s="4"/>
      <c r="J65" s="4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</row>
    <row r="66" spans="1:223" s="86" customFormat="1" hidden="1" x14ac:dyDescent="0.25">
      <c r="A66" s="93" t="s">
        <v>103</v>
      </c>
      <c r="B66" s="44">
        <v>400000</v>
      </c>
      <c r="C66" s="96"/>
      <c r="D66" s="87"/>
      <c r="E66"/>
      <c r="F66" s="4"/>
      <c r="G66" s="4"/>
      <c r="H66" s="4"/>
      <c r="I66" s="4"/>
      <c r="J66" s="4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</row>
    <row r="67" spans="1:223" s="86" customFormat="1" ht="15.75" hidden="1" x14ac:dyDescent="0.25">
      <c r="A67" s="89" t="s">
        <v>102</v>
      </c>
      <c r="B67" s="89"/>
      <c r="C67" s="95">
        <f>SUM(B68:B70)</f>
        <v>1235000</v>
      </c>
      <c r="D67" s="83"/>
      <c r="E67"/>
      <c r="F67" s="4"/>
      <c r="G67" s="4"/>
      <c r="H67" s="4"/>
      <c r="I67" s="4"/>
      <c r="J67" s="4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</row>
    <row r="68" spans="1:223" s="86" customFormat="1" ht="15.75" hidden="1" x14ac:dyDescent="0.25">
      <c r="A68" s="89" t="s">
        <v>101</v>
      </c>
      <c r="B68" s="44">
        <v>635000</v>
      </c>
      <c r="C68" s="89"/>
      <c r="D68" s="83"/>
      <c r="E68"/>
      <c r="F68" s="4"/>
      <c r="G68" s="4"/>
      <c r="H68" s="4"/>
      <c r="I68" s="4"/>
      <c r="J68" s="4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</row>
    <row r="69" spans="1:223" s="86" customFormat="1" ht="15.75" hidden="1" x14ac:dyDescent="0.25">
      <c r="A69" s="89" t="s">
        <v>100</v>
      </c>
      <c r="B69" s="44">
        <v>400000</v>
      </c>
      <c r="C69" s="89"/>
      <c r="D69" s="83"/>
      <c r="E69"/>
      <c r="F69" s="4"/>
      <c r="G69" s="4"/>
      <c r="H69" s="4"/>
      <c r="I69" s="4"/>
      <c r="J69" s="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</row>
    <row r="70" spans="1:223" s="86" customFormat="1" ht="15.75" hidden="1" x14ac:dyDescent="0.25">
      <c r="A70" s="89" t="s">
        <v>99</v>
      </c>
      <c r="B70" s="44">
        <v>200000</v>
      </c>
      <c r="C70" s="89"/>
      <c r="D70" s="83"/>
      <c r="E70"/>
      <c r="F70" s="4"/>
      <c r="G70" s="4"/>
      <c r="H70" s="4"/>
      <c r="I70" s="4"/>
      <c r="J70" s="4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</row>
    <row r="71" spans="1:223" s="86" customFormat="1" ht="15.75" hidden="1" x14ac:dyDescent="0.25">
      <c r="A71" s="89" t="s">
        <v>98</v>
      </c>
      <c r="B71" s="44"/>
      <c r="C71" s="94">
        <f>SUM(B72:B74)</f>
        <v>237176.07</v>
      </c>
      <c r="D71" s="83"/>
      <c r="E71"/>
      <c r="F71" s="4"/>
      <c r="G71" s="4"/>
      <c r="H71" s="4"/>
      <c r="I71" s="4"/>
      <c r="J71" s="4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</row>
    <row r="72" spans="1:223" s="86" customFormat="1" ht="15.75" hidden="1" x14ac:dyDescent="0.25">
      <c r="A72" s="89" t="s">
        <v>97</v>
      </c>
      <c r="B72" s="44">
        <v>43978</v>
      </c>
      <c r="C72" s="89"/>
      <c r="D72" s="83"/>
      <c r="E72"/>
      <c r="F72" s="4"/>
      <c r="G72" s="4"/>
      <c r="H72" s="4"/>
      <c r="I72" s="4"/>
      <c r="J72" s="4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</row>
    <row r="73" spans="1:223" s="86" customFormat="1" ht="15.75" hidden="1" x14ac:dyDescent="0.25">
      <c r="A73" s="89" t="s">
        <v>96</v>
      </c>
      <c r="B73" s="44">
        <v>13198.07</v>
      </c>
      <c r="C73" s="89"/>
      <c r="D73" s="83"/>
      <c r="E73"/>
      <c r="F73" s="4"/>
      <c r="G73" s="4"/>
      <c r="H73" s="4"/>
      <c r="I73" s="4"/>
      <c r="J73" s="4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</row>
    <row r="74" spans="1:223" s="86" customFormat="1" ht="15.75" hidden="1" x14ac:dyDescent="0.25">
      <c r="A74" s="89" t="s">
        <v>95</v>
      </c>
      <c r="B74" s="44">
        <v>180000</v>
      </c>
      <c r="C74" s="89"/>
      <c r="D74" s="83"/>
      <c r="E74"/>
      <c r="F74" s="4"/>
      <c r="G74" s="4"/>
      <c r="H74" s="4"/>
      <c r="I74" s="4"/>
      <c r="J74" s="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</row>
    <row r="75" spans="1:223" s="86" customFormat="1" ht="15.75" hidden="1" x14ac:dyDescent="0.25">
      <c r="A75" s="89" t="s">
        <v>94</v>
      </c>
      <c r="B75" s="44"/>
      <c r="C75" s="94">
        <f>SUM(B76)</f>
        <v>350000</v>
      </c>
      <c r="D75" s="83"/>
      <c r="E75"/>
      <c r="F75" s="4"/>
      <c r="G75" s="4"/>
      <c r="H75" s="4"/>
      <c r="I75" s="4"/>
      <c r="J75" s="4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</row>
    <row r="76" spans="1:223" s="82" customFormat="1" hidden="1" x14ac:dyDescent="0.25">
      <c r="A76" s="89" t="s">
        <v>93</v>
      </c>
      <c r="B76" s="44">
        <v>350000</v>
      </c>
      <c r="C76" s="93"/>
      <c r="D76" s="87"/>
      <c r="E76"/>
      <c r="F76" s="4"/>
      <c r="G76" s="4"/>
      <c r="H76" s="4"/>
      <c r="I76" s="4"/>
      <c r="J76" s="4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</row>
    <row r="77" spans="1:223" s="86" customFormat="1" hidden="1" x14ac:dyDescent="0.25">
      <c r="A77" s="89" t="s">
        <v>92</v>
      </c>
      <c r="B77" s="44"/>
      <c r="C77" s="44">
        <f>SUM(B78:B78)</f>
        <v>50000</v>
      </c>
      <c r="D77" s="87"/>
      <c r="E77"/>
      <c r="F77" s="4"/>
      <c r="G77" s="4"/>
      <c r="H77" s="4"/>
      <c r="I77" s="4"/>
      <c r="J77" s="4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</row>
    <row r="78" spans="1:223" s="86" customFormat="1" hidden="1" x14ac:dyDescent="0.25">
      <c r="A78" s="89" t="s">
        <v>91</v>
      </c>
      <c r="B78" s="44">
        <v>50000</v>
      </c>
      <c r="C78" s="88"/>
      <c r="D78" s="87"/>
      <c r="E78"/>
      <c r="F78" s="4"/>
      <c r="G78" s="4"/>
      <c r="H78" s="4"/>
      <c r="I78" s="4"/>
      <c r="J78" s="4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</row>
    <row r="79" spans="1:223" s="86" customFormat="1" hidden="1" x14ac:dyDescent="0.25">
      <c r="A79" s="89" t="s">
        <v>7</v>
      </c>
      <c r="B79" s="44"/>
      <c r="C79" s="92">
        <f>SUM(B80:B85)</f>
        <v>1050436</v>
      </c>
      <c r="D79" s="87"/>
      <c r="E79"/>
      <c r="F79" s="4"/>
      <c r="G79" s="4"/>
      <c r="H79" s="4"/>
      <c r="I79" s="4"/>
      <c r="J79" s="4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</row>
    <row r="80" spans="1:223" s="86" customFormat="1" hidden="1" x14ac:dyDescent="0.25">
      <c r="A80" s="89" t="s">
        <v>90</v>
      </c>
      <c r="B80" s="44">
        <v>250000</v>
      </c>
      <c r="C80" s="91"/>
      <c r="D80" s="87"/>
      <c r="E80"/>
      <c r="F80" s="4"/>
      <c r="G80" s="4"/>
      <c r="H80" s="4"/>
      <c r="I80" s="4"/>
      <c r="J80" s="4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</row>
    <row r="81" spans="1:223" s="86" customFormat="1" hidden="1" x14ac:dyDescent="0.25">
      <c r="A81" s="89" t="s">
        <v>89</v>
      </c>
      <c r="B81" s="44">
        <v>75000</v>
      </c>
      <c r="C81" s="88"/>
      <c r="D81" s="87"/>
      <c r="E81"/>
      <c r="F81" s="4"/>
      <c r="G81" s="4"/>
      <c r="H81" s="4"/>
      <c r="I81" s="4"/>
      <c r="J81" s="4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</row>
    <row r="82" spans="1:223" s="86" customFormat="1" hidden="1" x14ac:dyDescent="0.25">
      <c r="A82" s="89" t="s">
        <v>88</v>
      </c>
      <c r="B82" s="44">
        <v>15000</v>
      </c>
      <c r="C82" s="88"/>
      <c r="D82" s="87"/>
      <c r="E82"/>
      <c r="F82" s="4"/>
      <c r="G82" s="4"/>
      <c r="H82" s="4"/>
      <c r="I82" s="4"/>
      <c r="J82" s="4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</row>
    <row r="83" spans="1:223" s="86" customFormat="1" hidden="1" x14ac:dyDescent="0.25">
      <c r="A83" s="89" t="s">
        <v>5</v>
      </c>
      <c r="B83" s="44">
        <v>75000</v>
      </c>
      <c r="C83" s="88"/>
      <c r="D83" s="87"/>
      <c r="E83"/>
      <c r="F83" s="4"/>
      <c r="G83" s="4"/>
      <c r="H83" s="4"/>
      <c r="I83" s="4"/>
      <c r="J83" s="4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</row>
    <row r="84" spans="1:223" s="86" customFormat="1" hidden="1" x14ac:dyDescent="0.25">
      <c r="A84" s="89" t="s">
        <v>87</v>
      </c>
      <c r="B84" s="44"/>
      <c r="C84" s="90">
        <f>B85</f>
        <v>635436</v>
      </c>
      <c r="D84" s="87"/>
      <c r="E84"/>
      <c r="F84" s="4"/>
      <c r="G84" s="4"/>
      <c r="H84" s="4"/>
      <c r="I84" s="4"/>
      <c r="J84" s="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</row>
    <row r="85" spans="1:223" s="86" customFormat="1" hidden="1" x14ac:dyDescent="0.25">
      <c r="A85" s="89" t="s">
        <v>86</v>
      </c>
      <c r="B85" s="44">
        <v>635436</v>
      </c>
      <c r="C85" s="88"/>
      <c r="D85" s="87"/>
      <c r="E85"/>
      <c r="F85" s="4"/>
      <c r="G85" s="4"/>
      <c r="H85" s="4"/>
      <c r="I85" s="4"/>
      <c r="J85" s="4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</row>
    <row r="86" spans="1:223" s="82" customFormat="1" ht="15.75" x14ac:dyDescent="0.25">
      <c r="A86" s="85" t="s">
        <v>85</v>
      </c>
      <c r="B86" s="44"/>
      <c r="C86" s="84">
        <f>'2017.2'!F107</f>
        <v>274080</v>
      </c>
      <c r="D86" s="83">
        <f>C86/$C$176</f>
        <v>7.1676956013826554E-3</v>
      </c>
      <c r="E86"/>
      <c r="F86" s="4"/>
      <c r="G86" s="4"/>
      <c r="H86" s="4"/>
      <c r="I86" s="4"/>
      <c r="J86" s="4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</row>
    <row r="87" spans="1:223" s="81" customFormat="1" hidden="1" x14ac:dyDescent="0.25">
      <c r="A87" s="68" t="s">
        <v>84</v>
      </c>
      <c r="B87" s="17"/>
      <c r="C87" s="79">
        <f>SUM(B88:B92)</f>
        <v>270350.82</v>
      </c>
      <c r="D87" s="62"/>
      <c r="E87"/>
      <c r="F87" s="4"/>
      <c r="G87" s="4"/>
      <c r="H87" s="4"/>
      <c r="I87" s="4"/>
      <c r="J87" s="4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</row>
    <row r="88" spans="1:223" hidden="1" x14ac:dyDescent="0.25">
      <c r="A88" s="78" t="s">
        <v>83</v>
      </c>
      <c r="B88" s="17">
        <v>81000</v>
      </c>
      <c r="C88" s="77"/>
      <c r="D88" s="62"/>
    </row>
    <row r="89" spans="1:223" ht="15.75" hidden="1" x14ac:dyDescent="0.25">
      <c r="A89" s="78" t="s">
        <v>82</v>
      </c>
      <c r="B89" s="17">
        <v>50000</v>
      </c>
      <c r="C89" s="77"/>
      <c r="D89" s="73"/>
    </row>
    <row r="90" spans="1:223" ht="15.75" hidden="1" x14ac:dyDescent="0.25">
      <c r="A90" s="78" t="s">
        <v>81</v>
      </c>
      <c r="B90" s="17">
        <v>106070.82</v>
      </c>
      <c r="C90" s="77"/>
      <c r="D90" s="73"/>
    </row>
    <row r="91" spans="1:223" ht="15.75" hidden="1" x14ac:dyDescent="0.25">
      <c r="A91" s="78" t="s">
        <v>80</v>
      </c>
      <c r="B91" s="17">
        <v>21780</v>
      </c>
      <c r="C91" s="77"/>
      <c r="D91" s="73"/>
    </row>
    <row r="92" spans="1:223" ht="15.75" hidden="1" x14ac:dyDescent="0.25">
      <c r="A92" s="78" t="s">
        <v>79</v>
      </c>
      <c r="B92" s="17">
        <v>11500</v>
      </c>
      <c r="C92" s="77"/>
      <c r="D92" s="73"/>
    </row>
    <row r="93" spans="1:223" hidden="1" x14ac:dyDescent="0.25">
      <c r="A93" s="68" t="s">
        <v>9</v>
      </c>
      <c r="B93" s="80"/>
      <c r="C93" s="79">
        <f>SUM(B94:B95)</f>
        <v>350322.5</v>
      </c>
      <c r="D93" s="62"/>
    </row>
    <row r="94" spans="1:223" hidden="1" x14ac:dyDescent="0.25">
      <c r="A94" s="78" t="s">
        <v>78</v>
      </c>
      <c r="B94" s="17">
        <v>99522.5</v>
      </c>
      <c r="C94" s="77"/>
      <c r="D94" s="62"/>
    </row>
    <row r="95" spans="1:223" hidden="1" x14ac:dyDescent="0.25">
      <c r="A95" s="78" t="s">
        <v>77</v>
      </c>
      <c r="B95" s="17">
        <v>250800</v>
      </c>
      <c r="C95" s="77"/>
      <c r="D95" s="62"/>
    </row>
    <row r="96" spans="1:223" s="72" customFormat="1" ht="21" x14ac:dyDescent="0.25">
      <c r="A96" s="76" t="s">
        <v>76</v>
      </c>
      <c r="B96" s="75"/>
      <c r="C96" s="74">
        <f>'2017.2'!F116</f>
        <v>5937848.9800000004</v>
      </c>
      <c r="D96" s="73">
        <f>C96/$C$176</f>
        <v>0.15528566117783307</v>
      </c>
      <c r="E96"/>
      <c r="F96" s="4"/>
      <c r="G96" s="4"/>
      <c r="H96" s="4"/>
      <c r="I96" s="4"/>
      <c r="J96" s="4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</row>
    <row r="97" spans="1:10" s="61" customFormat="1" ht="18.75" hidden="1" x14ac:dyDescent="0.3">
      <c r="A97" s="71"/>
      <c r="B97" s="70" t="s">
        <v>75</v>
      </c>
      <c r="C97" s="69" t="s">
        <v>74</v>
      </c>
      <c r="D97" s="26"/>
      <c r="F97" s="309"/>
      <c r="G97" s="309"/>
      <c r="H97" s="309"/>
      <c r="I97" s="309"/>
      <c r="J97" s="309"/>
    </row>
    <row r="98" spans="1:10" s="61" customFormat="1" hidden="1" x14ac:dyDescent="0.25">
      <c r="A98" s="68" t="s">
        <v>73</v>
      </c>
      <c r="B98" s="67"/>
      <c r="C98" s="66">
        <f>SUM(B99:B99)</f>
        <v>14000</v>
      </c>
      <c r="D98" s="62"/>
      <c r="F98" s="309"/>
      <c r="G98" s="309"/>
      <c r="H98" s="309"/>
      <c r="I98" s="309"/>
      <c r="J98" s="309"/>
    </row>
    <row r="99" spans="1:10" s="61" customFormat="1" hidden="1" x14ac:dyDescent="0.25">
      <c r="A99" s="65" t="s">
        <v>66</v>
      </c>
      <c r="B99" s="64">
        <v>14000</v>
      </c>
      <c r="C99" s="63"/>
      <c r="D99" s="62"/>
      <c r="F99" s="309"/>
      <c r="G99" s="309"/>
      <c r="H99" s="309"/>
      <c r="I99" s="309"/>
      <c r="J99" s="309"/>
    </row>
    <row r="100" spans="1:10" hidden="1" x14ac:dyDescent="0.25">
      <c r="A100" s="60" t="s">
        <v>72</v>
      </c>
      <c r="B100" s="57"/>
      <c r="C100" s="59">
        <f>SUM(B101)</f>
        <v>22932.71</v>
      </c>
      <c r="D100" s="12"/>
    </row>
    <row r="101" spans="1:10" hidden="1" x14ac:dyDescent="0.25">
      <c r="A101" s="18" t="s">
        <v>71</v>
      </c>
      <c r="B101" s="17">
        <v>22932.71</v>
      </c>
      <c r="C101" s="16"/>
      <c r="D101" s="12"/>
    </row>
    <row r="102" spans="1:10" hidden="1" x14ac:dyDescent="0.25">
      <c r="A102" s="58" t="s">
        <v>70</v>
      </c>
      <c r="B102" s="57"/>
      <c r="C102" s="56">
        <f>SUM(B103:B105)</f>
        <v>38026</v>
      </c>
      <c r="D102" s="26"/>
    </row>
    <row r="103" spans="1:10" hidden="1" x14ac:dyDescent="0.25">
      <c r="A103" s="18" t="s">
        <v>69</v>
      </c>
      <c r="B103" s="17">
        <v>13000</v>
      </c>
      <c r="C103" s="55"/>
      <c r="D103" s="26"/>
    </row>
    <row r="104" spans="1:10" hidden="1" x14ac:dyDescent="0.25">
      <c r="A104" s="18" t="s">
        <v>68</v>
      </c>
      <c r="B104" s="17">
        <v>15026</v>
      </c>
      <c r="C104" s="55"/>
      <c r="D104" s="26"/>
    </row>
    <row r="105" spans="1:10" hidden="1" x14ac:dyDescent="0.25">
      <c r="A105" s="34" t="s">
        <v>68</v>
      </c>
      <c r="B105" s="10">
        <v>10000</v>
      </c>
      <c r="C105" s="55"/>
      <c r="D105" s="26"/>
    </row>
    <row r="106" spans="1:10" hidden="1" x14ac:dyDescent="0.25">
      <c r="A106" s="20" t="s">
        <v>67</v>
      </c>
      <c r="B106" s="17"/>
      <c r="C106" s="23">
        <f>SUM(B107:B115)</f>
        <v>1712500</v>
      </c>
      <c r="D106" s="26"/>
    </row>
    <row r="107" spans="1:10" hidden="1" x14ac:dyDescent="0.25">
      <c r="A107" s="54" t="s">
        <v>66</v>
      </c>
      <c r="B107" s="52">
        <v>320500</v>
      </c>
      <c r="C107" s="23"/>
      <c r="D107" s="26"/>
    </row>
    <row r="108" spans="1:10" hidden="1" x14ac:dyDescent="0.25">
      <c r="A108" s="18" t="s">
        <v>65</v>
      </c>
      <c r="B108" s="52">
        <v>250000</v>
      </c>
      <c r="C108" s="23"/>
      <c r="D108" s="26"/>
    </row>
    <row r="109" spans="1:10" hidden="1" x14ac:dyDescent="0.25">
      <c r="A109" s="18" t="s">
        <v>64</v>
      </c>
      <c r="B109" s="52">
        <v>395000</v>
      </c>
      <c r="C109" s="23"/>
      <c r="D109" s="26"/>
    </row>
    <row r="110" spans="1:10" hidden="1" x14ac:dyDescent="0.25">
      <c r="A110" s="18" t="s">
        <v>63</v>
      </c>
      <c r="B110" s="52">
        <v>130000</v>
      </c>
      <c r="C110" s="23"/>
      <c r="D110" s="26"/>
    </row>
    <row r="111" spans="1:10" hidden="1" x14ac:dyDescent="0.25">
      <c r="A111" s="18" t="s">
        <v>62</v>
      </c>
      <c r="B111" s="53">
        <v>130000</v>
      </c>
      <c r="C111" s="46"/>
      <c r="D111" s="26"/>
    </row>
    <row r="112" spans="1:10" hidden="1" x14ac:dyDescent="0.25">
      <c r="A112" s="18" t="s">
        <v>61</v>
      </c>
      <c r="B112" s="53">
        <v>20000</v>
      </c>
      <c r="C112" s="46"/>
      <c r="D112" s="26"/>
    </row>
    <row r="113" spans="1:4" hidden="1" x14ac:dyDescent="0.25">
      <c r="A113" s="18" t="s">
        <v>60</v>
      </c>
      <c r="B113" s="53">
        <v>140000</v>
      </c>
      <c r="C113" s="46"/>
      <c r="D113" s="26"/>
    </row>
    <row r="114" spans="1:4" hidden="1" x14ac:dyDescent="0.25">
      <c r="A114" s="18" t="s">
        <v>59</v>
      </c>
      <c r="B114" s="53">
        <v>300000</v>
      </c>
      <c r="C114" s="46"/>
      <c r="D114" s="26"/>
    </row>
    <row r="115" spans="1:4" hidden="1" x14ac:dyDescent="0.25">
      <c r="A115" s="18" t="s">
        <v>58</v>
      </c>
      <c r="B115" s="53">
        <v>27000</v>
      </c>
      <c r="C115" s="46"/>
      <c r="D115" s="26"/>
    </row>
    <row r="116" spans="1:4" hidden="1" x14ac:dyDescent="0.25">
      <c r="A116" s="20" t="s">
        <v>57</v>
      </c>
      <c r="C116" s="23">
        <f>SUM(B117:B125)</f>
        <v>399190</v>
      </c>
      <c r="D116" s="26"/>
    </row>
    <row r="117" spans="1:4" hidden="1" x14ac:dyDescent="0.25">
      <c r="A117" s="28" t="s">
        <v>56</v>
      </c>
      <c r="B117" s="52">
        <v>127090</v>
      </c>
      <c r="C117" s="31"/>
      <c r="D117" s="26"/>
    </row>
    <row r="118" spans="1:4" hidden="1" x14ac:dyDescent="0.25">
      <c r="A118" s="28" t="s">
        <v>56</v>
      </c>
      <c r="B118" s="17">
        <v>60000</v>
      </c>
      <c r="C118" s="31"/>
      <c r="D118" s="26"/>
    </row>
    <row r="119" spans="1:4" hidden="1" x14ac:dyDescent="0.25">
      <c r="A119" s="28" t="s">
        <v>55</v>
      </c>
      <c r="B119" s="17">
        <v>50000</v>
      </c>
      <c r="C119" s="31"/>
      <c r="D119" s="26"/>
    </row>
    <row r="120" spans="1:4" hidden="1" x14ac:dyDescent="0.25">
      <c r="A120" s="18" t="s">
        <v>54</v>
      </c>
      <c r="B120" s="17">
        <v>35200</v>
      </c>
      <c r="C120" s="31"/>
      <c r="D120" s="26"/>
    </row>
    <row r="121" spans="1:4" hidden="1" x14ac:dyDescent="0.25">
      <c r="A121" s="28" t="s">
        <v>53</v>
      </c>
      <c r="B121" s="17">
        <v>46400</v>
      </c>
      <c r="C121" s="31"/>
      <c r="D121" s="26"/>
    </row>
    <row r="122" spans="1:4" hidden="1" x14ac:dyDescent="0.25">
      <c r="A122" s="51" t="s">
        <v>52</v>
      </c>
      <c r="B122" s="17">
        <v>12500</v>
      </c>
      <c r="C122" s="49"/>
      <c r="D122" s="26"/>
    </row>
    <row r="123" spans="1:4" hidden="1" x14ac:dyDescent="0.25">
      <c r="A123" s="28" t="s">
        <v>51</v>
      </c>
      <c r="B123" s="17">
        <v>45000</v>
      </c>
      <c r="C123" s="49"/>
      <c r="D123" s="26"/>
    </row>
    <row r="124" spans="1:4" hidden="1" x14ac:dyDescent="0.25">
      <c r="A124" s="28" t="s">
        <v>50</v>
      </c>
      <c r="B124" s="17">
        <v>3000</v>
      </c>
      <c r="C124" s="49"/>
      <c r="D124" s="26"/>
    </row>
    <row r="125" spans="1:4" hidden="1" x14ac:dyDescent="0.25">
      <c r="A125" s="28" t="s">
        <v>49</v>
      </c>
      <c r="B125" s="17">
        <v>20000</v>
      </c>
      <c r="C125" s="50"/>
      <c r="D125" s="26"/>
    </row>
    <row r="126" spans="1:4" hidden="1" x14ac:dyDescent="0.25">
      <c r="A126" s="20" t="s">
        <v>48</v>
      </c>
      <c r="B126" s="17"/>
      <c r="C126" s="23">
        <f>SUM(B127:B136)</f>
        <v>471500</v>
      </c>
      <c r="D126" s="26"/>
    </row>
    <row r="127" spans="1:4" hidden="1" x14ac:dyDescent="0.25">
      <c r="A127" s="18" t="s">
        <v>47</v>
      </c>
      <c r="B127" s="17">
        <v>200000</v>
      </c>
      <c r="C127" s="31"/>
      <c r="D127" s="26"/>
    </row>
    <row r="128" spans="1:4" hidden="1" x14ac:dyDescent="0.25">
      <c r="A128" s="18" t="s">
        <v>46</v>
      </c>
      <c r="B128" s="17">
        <v>15000</v>
      </c>
      <c r="C128" s="31"/>
      <c r="D128" s="26"/>
    </row>
    <row r="129" spans="1:10" hidden="1" x14ac:dyDescent="0.25">
      <c r="A129" s="18" t="s">
        <v>45</v>
      </c>
      <c r="B129" s="17">
        <v>9000</v>
      </c>
      <c r="C129" s="49"/>
      <c r="D129" s="26"/>
    </row>
    <row r="130" spans="1:10" hidden="1" x14ac:dyDescent="0.25">
      <c r="A130" s="18" t="s">
        <v>44</v>
      </c>
      <c r="B130" s="6">
        <v>12000</v>
      </c>
      <c r="C130" s="49"/>
      <c r="D130" s="26"/>
    </row>
    <row r="131" spans="1:10" hidden="1" x14ac:dyDescent="0.25">
      <c r="A131" s="18" t="s">
        <v>43</v>
      </c>
      <c r="B131" s="17">
        <v>36000</v>
      </c>
      <c r="C131" s="49"/>
      <c r="D131" s="26"/>
    </row>
    <row r="132" spans="1:10" hidden="1" x14ac:dyDescent="0.25">
      <c r="A132" s="18" t="s">
        <v>42</v>
      </c>
      <c r="B132" s="17">
        <v>3500</v>
      </c>
      <c r="C132" s="49"/>
      <c r="D132" s="26"/>
    </row>
    <row r="133" spans="1:10" s="33" customFormat="1" hidden="1" x14ac:dyDescent="0.25">
      <c r="A133" s="18" t="s">
        <v>41</v>
      </c>
      <c r="B133" s="17">
        <v>8000</v>
      </c>
      <c r="C133" s="49"/>
      <c r="D133" s="26"/>
      <c r="F133" s="307"/>
      <c r="G133" s="307"/>
      <c r="H133" s="307"/>
      <c r="I133" s="307"/>
      <c r="J133" s="307"/>
    </row>
    <row r="134" spans="1:10" hidden="1" x14ac:dyDescent="0.25">
      <c r="A134" s="18" t="s">
        <v>40</v>
      </c>
      <c r="B134" s="17">
        <v>8000</v>
      </c>
      <c r="C134" s="49"/>
      <c r="D134" s="26"/>
    </row>
    <row r="135" spans="1:10" s="33" customFormat="1" hidden="1" x14ac:dyDescent="0.25">
      <c r="A135" s="18" t="s">
        <v>39</v>
      </c>
      <c r="B135" s="17">
        <v>150000</v>
      </c>
      <c r="C135" s="49"/>
      <c r="D135" s="26"/>
      <c r="F135" s="307"/>
      <c r="G135" s="307"/>
      <c r="H135" s="307"/>
      <c r="I135" s="307"/>
      <c r="J135" s="307"/>
    </row>
    <row r="136" spans="1:10" s="33" customFormat="1" hidden="1" x14ac:dyDescent="0.25">
      <c r="A136" s="18" t="s">
        <v>38</v>
      </c>
      <c r="B136" s="41">
        <v>30000</v>
      </c>
      <c r="C136" s="48"/>
      <c r="D136" s="26"/>
      <c r="F136" s="307"/>
      <c r="G136" s="307"/>
      <c r="H136" s="307"/>
      <c r="I136" s="307"/>
      <c r="J136" s="307"/>
    </row>
    <row r="137" spans="1:10" s="33" customFormat="1" hidden="1" x14ac:dyDescent="0.25">
      <c r="A137" s="42" t="s">
        <v>37</v>
      </c>
      <c r="B137" s="41"/>
      <c r="C137" s="48">
        <f>SUM(B138:B144)</f>
        <v>378510</v>
      </c>
      <c r="D137" s="26"/>
      <c r="F137" s="307"/>
      <c r="G137" s="307"/>
      <c r="H137" s="307"/>
      <c r="I137" s="307"/>
      <c r="J137" s="307"/>
    </row>
    <row r="138" spans="1:10" s="33" customFormat="1" hidden="1" x14ac:dyDescent="0.25">
      <c r="A138" s="47" t="s">
        <v>36</v>
      </c>
      <c r="B138" s="41">
        <v>80000</v>
      </c>
      <c r="C138" s="40"/>
      <c r="D138" s="26"/>
      <c r="F138" s="307"/>
      <c r="G138" s="307"/>
      <c r="H138" s="307"/>
      <c r="I138" s="307"/>
      <c r="J138" s="307"/>
    </row>
    <row r="139" spans="1:10" s="33" customFormat="1" hidden="1" x14ac:dyDescent="0.25">
      <c r="A139" s="47" t="s">
        <v>35</v>
      </c>
      <c r="B139" s="41">
        <v>80000</v>
      </c>
      <c r="C139" s="46"/>
      <c r="D139" s="26"/>
      <c r="F139" s="307"/>
      <c r="G139" s="307"/>
      <c r="H139" s="307"/>
      <c r="I139" s="307"/>
      <c r="J139" s="307"/>
    </row>
    <row r="140" spans="1:10" s="33" customFormat="1" hidden="1" x14ac:dyDescent="0.25">
      <c r="A140" s="47" t="s">
        <v>34</v>
      </c>
      <c r="B140" s="41">
        <v>75000</v>
      </c>
      <c r="C140" s="46"/>
      <c r="D140" s="26"/>
      <c r="F140" s="307"/>
      <c r="G140" s="307"/>
      <c r="H140" s="307"/>
      <c r="I140" s="307"/>
      <c r="J140" s="307"/>
    </row>
    <row r="141" spans="1:10" s="33" customFormat="1" hidden="1" x14ac:dyDescent="0.25">
      <c r="A141" s="47" t="s">
        <v>33</v>
      </c>
      <c r="B141" s="41">
        <v>20000</v>
      </c>
      <c r="C141" s="46"/>
      <c r="D141" s="26"/>
      <c r="F141" s="307"/>
      <c r="G141" s="307"/>
      <c r="H141" s="307"/>
      <c r="I141" s="307"/>
      <c r="J141" s="307"/>
    </row>
    <row r="142" spans="1:10" s="33" customFormat="1" hidden="1" x14ac:dyDescent="0.25">
      <c r="A142" s="47" t="s">
        <v>32</v>
      </c>
      <c r="B142" s="41">
        <v>77000</v>
      </c>
      <c r="C142" s="46"/>
      <c r="D142" s="26"/>
      <c r="F142" s="307"/>
      <c r="G142" s="307"/>
      <c r="H142" s="307"/>
      <c r="I142" s="307"/>
      <c r="J142" s="307"/>
    </row>
    <row r="143" spans="1:10" s="33" customFormat="1" hidden="1" x14ac:dyDescent="0.25">
      <c r="A143" s="47" t="s">
        <v>31</v>
      </c>
      <c r="B143" s="41">
        <v>37510</v>
      </c>
      <c r="C143" s="46"/>
      <c r="D143" s="26"/>
      <c r="F143" s="307"/>
      <c r="G143" s="307"/>
      <c r="H143" s="307"/>
      <c r="I143" s="307"/>
      <c r="J143" s="307"/>
    </row>
    <row r="144" spans="1:10" s="43" customFormat="1" hidden="1" x14ac:dyDescent="0.25">
      <c r="A144" s="45" t="s">
        <v>30</v>
      </c>
      <c r="B144" s="44">
        <v>9000</v>
      </c>
      <c r="C144" s="23"/>
      <c r="D144" s="26"/>
      <c r="F144" s="384"/>
      <c r="G144" s="384"/>
      <c r="H144" s="384"/>
      <c r="I144" s="384"/>
      <c r="J144" s="384"/>
    </row>
    <row r="145" spans="1:10" s="33" customFormat="1" hidden="1" x14ac:dyDescent="0.25">
      <c r="A145" s="42" t="s">
        <v>29</v>
      </c>
      <c r="B145" s="41"/>
      <c r="C145" s="40">
        <f>B146</f>
        <v>60000</v>
      </c>
      <c r="D145" s="26"/>
      <c r="F145" s="307"/>
      <c r="G145" s="307"/>
      <c r="H145" s="307"/>
      <c r="I145" s="307"/>
      <c r="J145" s="307"/>
    </row>
    <row r="146" spans="1:10" hidden="1" x14ac:dyDescent="0.25">
      <c r="A146" s="39" t="s">
        <v>28</v>
      </c>
      <c r="B146" s="38">
        <v>60000</v>
      </c>
      <c r="C146" s="37"/>
      <c r="D146" s="36"/>
      <c r="E146" s="35"/>
      <c r="F146" s="303"/>
    </row>
    <row r="147" spans="1:10" s="33" customFormat="1" hidden="1" x14ac:dyDescent="0.25">
      <c r="A147" s="30" t="s">
        <v>27</v>
      </c>
      <c r="B147" s="17"/>
      <c r="C147" s="23">
        <f>SUM(B148:B161)</f>
        <v>545900</v>
      </c>
      <c r="D147" s="26"/>
      <c r="F147" s="307"/>
      <c r="G147" s="307"/>
      <c r="H147" s="307"/>
      <c r="I147" s="307"/>
      <c r="J147" s="307"/>
    </row>
    <row r="148" spans="1:10" s="33" customFormat="1" hidden="1" x14ac:dyDescent="0.25">
      <c r="A148" s="34" t="s">
        <v>26</v>
      </c>
      <c r="B148" s="17">
        <v>81500</v>
      </c>
      <c r="C148" s="31"/>
      <c r="D148" s="26"/>
      <c r="F148" s="307"/>
      <c r="G148" s="307"/>
      <c r="H148" s="307"/>
      <c r="I148" s="307"/>
      <c r="J148" s="307"/>
    </row>
    <row r="149" spans="1:10" s="33" customFormat="1" hidden="1" x14ac:dyDescent="0.25">
      <c r="A149" s="28" t="s">
        <v>25</v>
      </c>
      <c r="B149" s="17">
        <v>36000</v>
      </c>
      <c r="C149" s="31"/>
      <c r="D149" s="26"/>
      <c r="F149" s="307"/>
      <c r="G149" s="307"/>
      <c r="H149" s="307"/>
      <c r="I149" s="307"/>
      <c r="J149" s="307"/>
    </row>
    <row r="150" spans="1:10" s="33" customFormat="1" hidden="1" x14ac:dyDescent="0.25">
      <c r="A150" s="28" t="s">
        <v>24</v>
      </c>
      <c r="B150" s="17">
        <v>35000</v>
      </c>
      <c r="C150" s="31"/>
      <c r="D150" s="26"/>
      <c r="F150" s="307"/>
      <c r="G150" s="307"/>
      <c r="H150" s="307"/>
      <c r="I150" s="307"/>
      <c r="J150" s="307"/>
    </row>
    <row r="151" spans="1:10" s="33" customFormat="1" hidden="1" x14ac:dyDescent="0.25">
      <c r="A151" s="28" t="s">
        <v>23</v>
      </c>
      <c r="B151" s="17">
        <v>7500</v>
      </c>
      <c r="C151" s="31"/>
      <c r="D151" s="26"/>
      <c r="F151" s="307"/>
      <c r="G151" s="307"/>
      <c r="H151" s="307"/>
      <c r="I151" s="307"/>
      <c r="J151" s="307"/>
    </row>
    <row r="152" spans="1:10" hidden="1" x14ac:dyDescent="0.25">
      <c r="A152" s="28" t="s">
        <v>22</v>
      </c>
      <c r="B152" s="17">
        <v>7500</v>
      </c>
      <c r="C152" s="31"/>
      <c r="D152" s="26"/>
    </row>
    <row r="153" spans="1:10" hidden="1" x14ac:dyDescent="0.25">
      <c r="A153" s="28" t="s">
        <v>21</v>
      </c>
      <c r="B153" s="17">
        <v>17500</v>
      </c>
      <c r="C153" s="31"/>
      <c r="D153" s="26"/>
    </row>
    <row r="154" spans="1:10" hidden="1" x14ac:dyDescent="0.25">
      <c r="A154" s="28" t="s">
        <v>20</v>
      </c>
      <c r="B154" s="10">
        <v>18000</v>
      </c>
      <c r="C154" s="31"/>
      <c r="D154" s="26"/>
    </row>
    <row r="155" spans="1:10" hidden="1" x14ac:dyDescent="0.25">
      <c r="A155" s="28" t="s">
        <v>19</v>
      </c>
      <c r="B155" s="17">
        <v>7500</v>
      </c>
      <c r="C155" s="31"/>
      <c r="D155" s="26"/>
    </row>
    <row r="156" spans="1:10" hidden="1" x14ac:dyDescent="0.25">
      <c r="A156" s="28" t="s">
        <v>18</v>
      </c>
      <c r="B156" s="17">
        <v>276900</v>
      </c>
      <c r="C156" s="31"/>
      <c r="D156" s="26"/>
    </row>
    <row r="157" spans="1:10" hidden="1" x14ac:dyDescent="0.25">
      <c r="A157" s="28" t="s">
        <v>17</v>
      </c>
      <c r="B157" s="17">
        <v>7500</v>
      </c>
      <c r="C157" s="31"/>
      <c r="D157" s="26"/>
    </row>
    <row r="158" spans="1:10" hidden="1" x14ac:dyDescent="0.25">
      <c r="A158" s="28" t="s">
        <v>16</v>
      </c>
      <c r="B158" s="17">
        <v>6000</v>
      </c>
      <c r="C158" s="31"/>
      <c r="D158" s="26"/>
    </row>
    <row r="159" spans="1:10" hidden="1" x14ac:dyDescent="0.25">
      <c r="A159" s="32" t="s">
        <v>15</v>
      </c>
      <c r="B159" s="17">
        <v>20000</v>
      </c>
      <c r="C159" s="31"/>
      <c r="D159" s="26"/>
    </row>
    <row r="160" spans="1:10" hidden="1" x14ac:dyDescent="0.25">
      <c r="A160" s="32" t="s">
        <v>14</v>
      </c>
      <c r="B160" s="17">
        <v>20000</v>
      </c>
      <c r="C160" s="31"/>
      <c r="D160" s="26"/>
    </row>
    <row r="161" spans="1:10" hidden="1" x14ac:dyDescent="0.25">
      <c r="A161" s="28" t="s">
        <v>13</v>
      </c>
      <c r="B161" s="17">
        <v>5000</v>
      </c>
      <c r="C161" s="31"/>
      <c r="D161" s="26"/>
    </row>
    <row r="162" spans="1:10" hidden="1" x14ac:dyDescent="0.25">
      <c r="A162" s="30" t="s">
        <v>12</v>
      </c>
      <c r="B162" s="17"/>
      <c r="C162" s="29">
        <f>SUM(B163:B164)</f>
        <v>124000</v>
      </c>
      <c r="D162" s="26"/>
    </row>
    <row r="163" spans="1:10" hidden="1" x14ac:dyDescent="0.25">
      <c r="A163" s="28" t="s">
        <v>11</v>
      </c>
      <c r="B163" s="17">
        <v>24000</v>
      </c>
      <c r="C163" s="23"/>
      <c r="D163" s="26"/>
    </row>
    <row r="164" spans="1:10" hidden="1" x14ac:dyDescent="0.25">
      <c r="A164" s="28" t="s">
        <v>10</v>
      </c>
      <c r="B164" s="17">
        <v>100000</v>
      </c>
      <c r="C164" s="23"/>
      <c r="D164" s="26"/>
    </row>
    <row r="165" spans="1:10" hidden="1" x14ac:dyDescent="0.25">
      <c r="A165" s="20" t="s">
        <v>9</v>
      </c>
      <c r="B165" s="17"/>
      <c r="C165" s="27">
        <f>SUM(B166:B166)</f>
        <v>30000</v>
      </c>
      <c r="D165" s="26"/>
    </row>
    <row r="166" spans="1:10" hidden="1" x14ac:dyDescent="0.25">
      <c r="A166" s="18" t="s">
        <v>8</v>
      </c>
      <c r="B166" s="17">
        <v>30000</v>
      </c>
      <c r="C166" s="23"/>
      <c r="D166" s="22"/>
    </row>
    <row r="167" spans="1:10" s="24" customFormat="1" ht="18.75" hidden="1" x14ac:dyDescent="0.25">
      <c r="A167" s="25" t="s">
        <v>7</v>
      </c>
      <c r="B167" s="17"/>
      <c r="C167" s="23">
        <f>SUM(B168:B170)</f>
        <v>328000</v>
      </c>
      <c r="D167" s="22"/>
      <c r="F167" s="306"/>
      <c r="G167" s="306"/>
      <c r="H167" s="306"/>
      <c r="I167" s="306"/>
      <c r="J167" s="306"/>
    </row>
    <row r="168" spans="1:10" hidden="1" x14ac:dyDescent="0.25">
      <c r="A168" s="21" t="s">
        <v>6</v>
      </c>
      <c r="B168" s="17">
        <v>105000</v>
      </c>
      <c r="C168" s="23"/>
      <c r="D168" s="22"/>
    </row>
    <row r="169" spans="1:10" hidden="1" x14ac:dyDescent="0.25">
      <c r="A169" s="21" t="s">
        <v>5</v>
      </c>
      <c r="B169" s="17">
        <v>48000</v>
      </c>
      <c r="C169" s="19"/>
      <c r="D169" s="12"/>
    </row>
    <row r="170" spans="1:10" hidden="1" x14ac:dyDescent="0.25">
      <c r="A170" s="21" t="s">
        <v>4</v>
      </c>
      <c r="B170" s="17">
        <v>175000</v>
      </c>
      <c r="C170" s="19"/>
      <c r="D170" s="12"/>
    </row>
    <row r="171" spans="1:10" hidden="1" x14ac:dyDescent="0.25">
      <c r="A171" s="20" t="s">
        <v>3</v>
      </c>
      <c r="B171" s="17"/>
      <c r="C171" s="19">
        <f>SUM(B172:B174)</f>
        <v>84500</v>
      </c>
      <c r="D171" s="12"/>
    </row>
    <row r="172" spans="1:10" hidden="1" x14ac:dyDescent="0.25">
      <c r="A172" s="18" t="s">
        <v>2</v>
      </c>
      <c r="B172" s="17">
        <v>12000</v>
      </c>
      <c r="C172" s="16"/>
      <c r="D172" s="12"/>
    </row>
    <row r="173" spans="1:10" hidden="1" x14ac:dyDescent="0.25">
      <c r="A173" s="15" t="s">
        <v>1</v>
      </c>
      <c r="B173" s="14">
        <v>62000</v>
      </c>
      <c r="C173" s="13"/>
      <c r="D173" s="12"/>
    </row>
    <row r="174" spans="1:10" ht="15.75" hidden="1" thickBot="1" x14ac:dyDescent="0.3">
      <c r="A174" s="11" t="s">
        <v>0</v>
      </c>
      <c r="B174" s="10">
        <v>10500</v>
      </c>
      <c r="C174" s="9"/>
      <c r="D174" s="8"/>
    </row>
    <row r="175" spans="1:10" x14ac:dyDescent="0.25">
      <c r="A175" s="7"/>
      <c r="B175" s="6"/>
      <c r="C175" s="6"/>
      <c r="D175" s="4"/>
    </row>
    <row r="176" spans="1:10" ht="18.75" x14ac:dyDescent="0.25">
      <c r="A176"/>
      <c r="B176"/>
      <c r="C176" s="5">
        <f>C96+C3</f>
        <v>38238230.980000004</v>
      </c>
      <c r="D176"/>
    </row>
    <row r="177" spans="1:9" x14ac:dyDescent="0.25">
      <c r="F177" s="385"/>
      <c r="G177" s="385"/>
      <c r="H177" s="385"/>
      <c r="I177" s="385"/>
    </row>
    <row r="178" spans="1:9" ht="15.75" x14ac:dyDescent="0.25">
      <c r="F178" s="386"/>
      <c r="G178" s="387"/>
      <c r="H178" s="387"/>
      <c r="I178" s="388"/>
    </row>
    <row r="179" spans="1:9" ht="15.75" x14ac:dyDescent="0.25">
      <c r="F179" s="386"/>
      <c r="G179" s="387"/>
      <c r="H179" s="387"/>
      <c r="I179" s="388"/>
    </row>
    <row r="184" spans="1:9" x14ac:dyDescent="0.25">
      <c r="A184" s="380"/>
    </row>
  </sheetData>
  <pageMargins left="0.70866141732283472" right="0.70866141732283472" top="2.9133858267716537" bottom="0.74803149606299213" header="0.31496062992125984" footer="0.31496062992125984"/>
  <pageSetup paperSize="9" scale="82" orientation="landscape" r:id="rId1"/>
  <headerFooter scaleWithDoc="0" alignWithMargins="0"/>
  <colBreaks count="1" manualBreakCount="1">
    <brk id="4" max="1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8"/>
  <sheetViews>
    <sheetView zoomScaleNormal="100" zoomScaleSheetLayoutView="85" zoomScalePageLayoutView="70" workbookViewId="0">
      <selection activeCell="C208" sqref="C208"/>
    </sheetView>
  </sheetViews>
  <sheetFormatPr baseColWidth="10" defaultRowHeight="15" x14ac:dyDescent="0.25"/>
  <cols>
    <col min="1" max="1" width="13.7109375" style="116" customWidth="1"/>
    <col min="2" max="2" width="52.85546875" style="4" customWidth="1"/>
    <col min="3" max="3" width="21.7109375" style="3" customWidth="1"/>
    <col min="4" max="4" width="25.42578125" style="4" customWidth="1"/>
    <col min="5" max="5" width="16.28515625" style="4" customWidth="1"/>
    <col min="6" max="6" width="23.7109375" style="2" bestFit="1" customWidth="1"/>
    <col min="7" max="7" width="13.28515625" style="1" customWidth="1"/>
  </cols>
  <sheetData>
    <row r="1" spans="1:38" s="261" customFormat="1" ht="27.75" customHeight="1" x14ac:dyDescent="0.25">
      <c r="A1" s="266"/>
      <c r="B1" s="265" t="s">
        <v>153</v>
      </c>
      <c r="C1" s="264"/>
      <c r="D1" s="264"/>
      <c r="E1" s="264"/>
      <c r="F1" s="263">
        <v>2017</v>
      </c>
      <c r="G1" s="262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s="107" customFormat="1" ht="15.75" thickBot="1" x14ac:dyDescent="0.3">
      <c r="A2" s="116"/>
      <c r="B2" s="7"/>
      <c r="C2" s="6"/>
      <c r="D2" s="7"/>
      <c r="E2" s="7"/>
      <c r="F2" s="260"/>
      <c r="G2" s="108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105" customFormat="1" ht="37.5" customHeight="1" thickBot="1" x14ac:dyDescent="0.3">
      <c r="A3" s="200"/>
      <c r="B3" s="199" t="s">
        <v>152</v>
      </c>
      <c r="C3" s="198"/>
      <c r="D3" s="197"/>
      <c r="E3" s="197"/>
      <c r="F3" s="259">
        <f>F5+F7+F42+F107</f>
        <v>32300382</v>
      </c>
      <c r="G3" s="138">
        <f>F3/$F$238</f>
        <v>0.84471433882216684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61" customFormat="1" ht="31.5" thickBot="1" x14ac:dyDescent="0.35">
      <c r="A4" s="143" t="s">
        <v>170</v>
      </c>
      <c r="B4" s="142"/>
      <c r="C4" s="141" t="s">
        <v>75</v>
      </c>
      <c r="D4" s="140" t="s">
        <v>169</v>
      </c>
      <c r="E4" s="140" t="s">
        <v>168</v>
      </c>
      <c r="F4" s="139" t="s">
        <v>74</v>
      </c>
      <c r="G4" s="258" t="s">
        <v>151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250" customFormat="1" ht="15.75" x14ac:dyDescent="0.25">
      <c r="A5" s="210"/>
      <c r="B5" s="209" t="s">
        <v>150</v>
      </c>
      <c r="C5" s="257"/>
      <c r="D5" s="209"/>
      <c r="E5" s="209"/>
      <c r="F5" s="206">
        <f>SUM(C6:C6)</f>
        <v>15000000</v>
      </c>
      <c r="G5" s="205">
        <f>F5/$F$238</f>
        <v>0.39227756137164266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82" customFormat="1" x14ac:dyDescent="0.25">
      <c r="A6" s="256" t="s">
        <v>173</v>
      </c>
      <c r="B6" s="78" t="s">
        <v>207</v>
      </c>
      <c r="C6" s="17">
        <v>15000000</v>
      </c>
      <c r="D6" s="93" t="s">
        <v>193</v>
      </c>
      <c r="E6" s="93" t="s">
        <v>155</v>
      </c>
      <c r="F6" s="79"/>
      <c r="G6" s="25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s="250" customFormat="1" ht="15.75" x14ac:dyDescent="0.25">
      <c r="A7" s="125"/>
      <c r="B7" s="253" t="s">
        <v>148</v>
      </c>
      <c r="C7" s="254"/>
      <c r="D7" s="253"/>
      <c r="E7" s="253"/>
      <c r="F7" s="252">
        <f>SUM(C9:C39)</f>
        <v>5868068</v>
      </c>
      <c r="G7" s="251">
        <f>F7/$F$238</f>
        <v>0.15346076033353151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s="81" customFormat="1" x14ac:dyDescent="0.25">
      <c r="A8" s="129" t="s">
        <v>177</v>
      </c>
      <c r="B8" s="131" t="s">
        <v>57</v>
      </c>
      <c r="C8" s="17"/>
      <c r="D8" s="78"/>
      <c r="E8" s="78"/>
      <c r="F8" s="79">
        <f>SUM(C9:C10)</f>
        <v>296000</v>
      </c>
      <c r="G8" s="26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5.75" x14ac:dyDescent="0.25">
      <c r="A9" s="125" t="s">
        <v>177</v>
      </c>
      <c r="B9" s="89" t="s">
        <v>147</v>
      </c>
      <c r="C9" s="44">
        <v>196000</v>
      </c>
      <c r="D9" s="78" t="s">
        <v>193</v>
      </c>
      <c r="E9" s="78" t="s">
        <v>155</v>
      </c>
      <c r="F9" s="249"/>
      <c r="G9" s="26"/>
    </row>
    <row r="10" spans="1:38" ht="15.75" x14ac:dyDescent="0.25">
      <c r="A10" s="125" t="s">
        <v>177</v>
      </c>
      <c r="B10" s="89" t="s">
        <v>260</v>
      </c>
      <c r="C10" s="44">
        <v>100000</v>
      </c>
      <c r="D10" s="78" t="s">
        <v>259</v>
      </c>
      <c r="E10" s="78" t="s">
        <v>160</v>
      </c>
      <c r="F10" s="249"/>
      <c r="G10" s="26"/>
    </row>
    <row r="11" spans="1:38" x14ac:dyDescent="0.25">
      <c r="A11" s="129" t="s">
        <v>173</v>
      </c>
      <c r="B11" s="222" t="s">
        <v>29</v>
      </c>
      <c r="C11" s="79"/>
      <c r="D11" s="68"/>
      <c r="E11" s="68"/>
      <c r="F11" s="79">
        <f>SUM(C12:C26)</f>
        <v>960400</v>
      </c>
      <c r="G11" s="26"/>
    </row>
    <row r="12" spans="1:38" s="81" customFormat="1" x14ac:dyDescent="0.25">
      <c r="A12" s="125" t="s">
        <v>173</v>
      </c>
      <c r="B12" s="89" t="s">
        <v>285</v>
      </c>
      <c r="C12" s="44">
        <v>30000</v>
      </c>
      <c r="D12" s="78" t="s">
        <v>299</v>
      </c>
      <c r="E12" s="78" t="s">
        <v>160</v>
      </c>
      <c r="F12" s="247"/>
      <c r="G12" s="24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s="81" customFormat="1" x14ac:dyDescent="0.25">
      <c r="A13" s="125" t="s">
        <v>173</v>
      </c>
      <c r="B13" s="97" t="s">
        <v>284</v>
      </c>
      <c r="C13" s="44">
        <v>50500</v>
      </c>
      <c r="D13" s="78" t="s">
        <v>300</v>
      </c>
      <c r="E13" s="78" t="s">
        <v>160</v>
      </c>
      <c r="F13" s="247"/>
      <c r="G13" s="26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5.75" x14ac:dyDescent="0.25">
      <c r="A14" s="125" t="s">
        <v>173</v>
      </c>
      <c r="B14" s="97" t="s">
        <v>286</v>
      </c>
      <c r="C14" s="44">
        <v>12000</v>
      </c>
      <c r="D14" s="78" t="s">
        <v>287</v>
      </c>
      <c r="E14" s="78" t="s">
        <v>160</v>
      </c>
      <c r="F14" s="223"/>
      <c r="G14" s="26"/>
    </row>
    <row r="15" spans="1:38" x14ac:dyDescent="0.25">
      <c r="A15" s="125" t="s">
        <v>173</v>
      </c>
      <c r="B15" s="97" t="s">
        <v>288</v>
      </c>
      <c r="C15" s="44">
        <v>150000</v>
      </c>
      <c r="D15" s="78" t="s">
        <v>297</v>
      </c>
      <c r="E15" s="78" t="s">
        <v>160</v>
      </c>
      <c r="F15" s="77"/>
      <c r="G15" s="26"/>
    </row>
    <row r="16" spans="1:38" x14ac:dyDescent="0.25">
      <c r="A16" s="125" t="s">
        <v>173</v>
      </c>
      <c r="B16" s="367" t="s">
        <v>289</v>
      </c>
      <c r="C16" s="10">
        <v>70000</v>
      </c>
      <c r="D16" s="11" t="s">
        <v>298</v>
      </c>
      <c r="E16" s="368" t="s">
        <v>160</v>
      </c>
      <c r="F16" s="77"/>
      <c r="G16" s="26"/>
    </row>
    <row r="17" spans="1:7" x14ac:dyDescent="0.25">
      <c r="A17" s="125" t="s">
        <v>173</v>
      </c>
      <c r="B17" s="97" t="s">
        <v>290</v>
      </c>
      <c r="C17" s="44">
        <v>150000</v>
      </c>
      <c r="D17" s="78" t="s">
        <v>296</v>
      </c>
      <c r="E17" s="78" t="s">
        <v>160</v>
      </c>
      <c r="F17" s="77"/>
      <c r="G17" s="26"/>
    </row>
    <row r="18" spans="1:7" x14ac:dyDescent="0.25">
      <c r="A18" s="125" t="s">
        <v>173</v>
      </c>
      <c r="B18" s="97" t="s">
        <v>291</v>
      </c>
      <c r="C18" s="44">
        <v>75000</v>
      </c>
      <c r="D18" s="78" t="s">
        <v>292</v>
      </c>
      <c r="E18" s="78" t="s">
        <v>160</v>
      </c>
      <c r="F18" s="77"/>
      <c r="G18" s="26"/>
    </row>
    <row r="19" spans="1:7" x14ac:dyDescent="0.25">
      <c r="A19" s="125" t="s">
        <v>204</v>
      </c>
      <c r="B19" s="97" t="s">
        <v>293</v>
      </c>
      <c r="C19" s="44">
        <v>17100</v>
      </c>
      <c r="D19" s="78" t="s">
        <v>294</v>
      </c>
      <c r="E19" s="78" t="s">
        <v>160</v>
      </c>
      <c r="F19" s="77"/>
      <c r="G19" s="26"/>
    </row>
    <row r="20" spans="1:7" x14ac:dyDescent="0.25">
      <c r="A20" s="125" t="s">
        <v>173</v>
      </c>
      <c r="B20" s="97" t="s">
        <v>301</v>
      </c>
      <c r="C20" s="44">
        <v>40000</v>
      </c>
      <c r="D20" s="78" t="s">
        <v>295</v>
      </c>
      <c r="E20" s="78" t="s">
        <v>160</v>
      </c>
      <c r="F20" s="77"/>
      <c r="G20" s="26"/>
    </row>
    <row r="21" spans="1:7" x14ac:dyDescent="0.25">
      <c r="A21" s="125" t="s">
        <v>173</v>
      </c>
      <c r="B21" s="97" t="s">
        <v>303</v>
      </c>
      <c r="C21" s="44">
        <v>37000</v>
      </c>
      <c r="D21" s="78" t="s">
        <v>302</v>
      </c>
      <c r="E21" s="78" t="s">
        <v>160</v>
      </c>
      <c r="F21" s="77"/>
      <c r="G21" s="26"/>
    </row>
    <row r="22" spans="1:7" x14ac:dyDescent="0.25">
      <c r="A22" s="125" t="s">
        <v>173</v>
      </c>
      <c r="B22" s="97" t="s">
        <v>305</v>
      </c>
      <c r="C22" s="44">
        <v>58000</v>
      </c>
      <c r="D22" s="78" t="s">
        <v>304</v>
      </c>
      <c r="E22" s="78" t="s">
        <v>160</v>
      </c>
      <c r="F22" s="77"/>
      <c r="G22" s="26"/>
    </row>
    <row r="23" spans="1:7" ht="14.25" customHeight="1" x14ac:dyDescent="0.25">
      <c r="A23" s="125" t="s">
        <v>173</v>
      </c>
      <c r="B23" s="97" t="s">
        <v>307</v>
      </c>
      <c r="C23" s="44">
        <v>28800</v>
      </c>
      <c r="D23" s="78" t="s">
        <v>306</v>
      </c>
      <c r="E23" s="78" t="s">
        <v>160</v>
      </c>
      <c r="F23" s="77"/>
      <c r="G23" s="26"/>
    </row>
    <row r="24" spans="1:7" ht="15" customHeight="1" x14ac:dyDescent="0.25">
      <c r="A24" s="125" t="s">
        <v>173</v>
      </c>
      <c r="B24" s="97" t="s">
        <v>308</v>
      </c>
      <c r="C24" s="44">
        <v>170000</v>
      </c>
      <c r="D24" s="78" t="s">
        <v>309</v>
      </c>
      <c r="E24" s="78" t="s">
        <v>160</v>
      </c>
      <c r="F24" s="77"/>
      <c r="G24" s="26"/>
    </row>
    <row r="25" spans="1:7" ht="15" customHeight="1" x14ac:dyDescent="0.25">
      <c r="A25" s="125" t="s">
        <v>173</v>
      </c>
      <c r="B25" s="97" t="s">
        <v>311</v>
      </c>
      <c r="C25" s="44">
        <v>57000</v>
      </c>
      <c r="D25" s="78" t="s">
        <v>310</v>
      </c>
      <c r="E25" s="78" t="s">
        <v>160</v>
      </c>
      <c r="F25" s="77"/>
      <c r="G25" s="26"/>
    </row>
    <row r="26" spans="1:7" ht="15" customHeight="1" x14ac:dyDescent="0.25">
      <c r="A26" s="125" t="s">
        <v>173</v>
      </c>
      <c r="B26" s="97" t="s">
        <v>392</v>
      </c>
      <c r="C26" s="44">
        <v>15000</v>
      </c>
      <c r="D26" s="78" t="s">
        <v>396</v>
      </c>
      <c r="E26" s="78" t="s">
        <v>160</v>
      </c>
      <c r="F26" s="77"/>
      <c r="G26" s="26"/>
    </row>
    <row r="27" spans="1:7" x14ac:dyDescent="0.25">
      <c r="A27" s="129" t="s">
        <v>164</v>
      </c>
      <c r="B27" s="222" t="s">
        <v>140</v>
      </c>
      <c r="C27" s="44"/>
      <c r="D27" s="78"/>
      <c r="E27" s="78"/>
      <c r="F27" s="79">
        <f>SUM(C28:C30)</f>
        <v>450000</v>
      </c>
      <c r="G27" s="26"/>
    </row>
    <row r="28" spans="1:7" ht="15.75" x14ac:dyDescent="0.25">
      <c r="A28" s="125" t="s">
        <v>164</v>
      </c>
      <c r="B28" s="89" t="s">
        <v>139</v>
      </c>
      <c r="C28" s="95">
        <v>150000</v>
      </c>
      <c r="D28" s="78" t="s">
        <v>193</v>
      </c>
      <c r="E28" s="78" t="s">
        <v>155</v>
      </c>
      <c r="F28" s="246"/>
      <c r="G28" s="164"/>
    </row>
    <row r="29" spans="1:7" ht="15.75" x14ac:dyDescent="0.25">
      <c r="A29" s="125" t="s">
        <v>164</v>
      </c>
      <c r="B29" s="89" t="s">
        <v>230</v>
      </c>
      <c r="C29" s="95">
        <v>150000</v>
      </c>
      <c r="D29" s="78" t="s">
        <v>193</v>
      </c>
      <c r="E29" s="78" t="s">
        <v>155</v>
      </c>
      <c r="F29" s="246"/>
      <c r="G29" s="164"/>
    </row>
    <row r="30" spans="1:7" ht="15.75" x14ac:dyDescent="0.25">
      <c r="A30" s="125" t="s">
        <v>164</v>
      </c>
      <c r="B30" s="89" t="s">
        <v>231</v>
      </c>
      <c r="C30" s="95">
        <v>150000</v>
      </c>
      <c r="D30" s="78" t="s">
        <v>193</v>
      </c>
      <c r="E30" s="78" t="s">
        <v>155</v>
      </c>
      <c r="F30" s="246"/>
      <c r="G30" s="164"/>
    </row>
    <row r="31" spans="1:7" x14ac:dyDescent="0.25">
      <c r="A31" s="129" t="s">
        <v>162</v>
      </c>
      <c r="B31" s="245" t="s">
        <v>12</v>
      </c>
      <c r="C31" s="17"/>
      <c r="D31" s="78"/>
      <c r="E31" s="78"/>
      <c r="F31" s="79">
        <f>SUM(C32:C33)</f>
        <v>2421568</v>
      </c>
      <c r="G31" s="26"/>
    </row>
    <row r="32" spans="1:7" x14ac:dyDescent="0.25">
      <c r="A32" s="125" t="s">
        <v>162</v>
      </c>
      <c r="B32" s="124" t="s">
        <v>138</v>
      </c>
      <c r="C32" s="17">
        <v>400000</v>
      </c>
      <c r="D32" s="78" t="s">
        <v>193</v>
      </c>
      <c r="E32" s="78" t="s">
        <v>155</v>
      </c>
      <c r="F32" s="77"/>
      <c r="G32" s="26"/>
    </row>
    <row r="33" spans="1:38" x14ac:dyDescent="0.25">
      <c r="A33" s="125" t="s">
        <v>162</v>
      </c>
      <c r="B33" s="93" t="s">
        <v>146</v>
      </c>
      <c r="C33" s="17">
        <v>2021568</v>
      </c>
      <c r="D33" s="78" t="s">
        <v>193</v>
      </c>
      <c r="E33" s="78" t="s">
        <v>155</v>
      </c>
      <c r="F33" s="77"/>
      <c r="G33" s="26"/>
    </row>
    <row r="34" spans="1:38" x14ac:dyDescent="0.25">
      <c r="A34" s="125" t="s">
        <v>199</v>
      </c>
      <c r="B34" s="77" t="s">
        <v>105</v>
      </c>
      <c r="C34" s="17"/>
      <c r="D34" s="78"/>
      <c r="E34" s="78"/>
      <c r="F34" s="79">
        <f>SUM(C35:C36)</f>
        <v>300000</v>
      </c>
      <c r="G34" s="26"/>
    </row>
    <row r="35" spans="1:38" ht="15.75" x14ac:dyDescent="0.25">
      <c r="A35" s="125" t="s">
        <v>199</v>
      </c>
      <c r="B35" s="93" t="s">
        <v>312</v>
      </c>
      <c r="C35" s="44">
        <v>150000</v>
      </c>
      <c r="D35" s="78" t="s">
        <v>193</v>
      </c>
      <c r="E35" s="78" t="s">
        <v>155</v>
      </c>
      <c r="F35" s="223"/>
      <c r="G35" s="26"/>
    </row>
    <row r="36" spans="1:38" ht="15.75" x14ac:dyDescent="0.25">
      <c r="A36" s="125" t="s">
        <v>199</v>
      </c>
      <c r="B36" s="93" t="s">
        <v>313</v>
      </c>
      <c r="C36" s="44">
        <v>150000</v>
      </c>
      <c r="D36" s="78" t="s">
        <v>193</v>
      </c>
      <c r="E36" s="78" t="s">
        <v>155</v>
      </c>
      <c r="F36" s="223"/>
      <c r="G36" s="26"/>
    </row>
    <row r="37" spans="1:38" x14ac:dyDescent="0.25">
      <c r="A37" s="129" t="s">
        <v>196</v>
      </c>
      <c r="B37" s="222" t="s">
        <v>94</v>
      </c>
      <c r="C37" s="79"/>
      <c r="D37" s="68"/>
      <c r="E37" s="68"/>
      <c r="F37" s="79">
        <f>SUM(C38:C39)</f>
        <v>1440100</v>
      </c>
      <c r="G37" s="26"/>
    </row>
    <row r="38" spans="1:38" ht="15.75" x14ac:dyDescent="0.25">
      <c r="A38" s="244" t="s">
        <v>196</v>
      </c>
      <c r="B38" s="232" t="s">
        <v>135</v>
      </c>
      <c r="C38" s="362">
        <v>1000100</v>
      </c>
      <c r="D38" s="202" t="s">
        <v>193</v>
      </c>
      <c r="E38" s="202" t="s">
        <v>155</v>
      </c>
      <c r="F38" s="243"/>
      <c r="G38" s="242"/>
    </row>
    <row r="39" spans="1:38" ht="16.5" thickBot="1" x14ac:dyDescent="0.3">
      <c r="A39" s="123" t="s">
        <v>196</v>
      </c>
      <c r="B39" s="230" t="s">
        <v>240</v>
      </c>
      <c r="C39" s="357">
        <v>440000</v>
      </c>
      <c r="D39" s="148" t="s">
        <v>193</v>
      </c>
      <c r="E39" s="148" t="s">
        <v>155</v>
      </c>
      <c r="F39" s="241"/>
      <c r="G39" s="240"/>
    </row>
    <row r="40" spans="1:38" ht="15.75" thickBot="1" x14ac:dyDescent="0.3">
      <c r="B40" s="212" t="s">
        <v>192</v>
      </c>
      <c r="C40" s="6"/>
      <c r="D40" s="7"/>
      <c r="E40" s="7"/>
      <c r="F40" s="145"/>
      <c r="G40" s="144"/>
    </row>
    <row r="41" spans="1:38" s="61" customFormat="1" ht="31.5" thickBot="1" x14ac:dyDescent="0.35">
      <c r="A41" s="143" t="s">
        <v>170</v>
      </c>
      <c r="B41" s="142"/>
      <c r="C41" s="141" t="s">
        <v>75</v>
      </c>
      <c r="D41" s="140" t="s">
        <v>169</v>
      </c>
      <c r="E41" s="140" t="s">
        <v>168</v>
      </c>
      <c r="F41" s="139" t="s">
        <v>74</v>
      </c>
      <c r="G41" s="138" t="s">
        <v>151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ht="15.75" x14ac:dyDescent="0.25">
      <c r="A42" s="210"/>
      <c r="B42" s="209" t="s">
        <v>134</v>
      </c>
      <c r="C42" s="208"/>
      <c r="D42" s="207"/>
      <c r="E42" s="207"/>
      <c r="F42" s="206">
        <f>SUM(C44:C104)</f>
        <v>11158234</v>
      </c>
      <c r="G42" s="205">
        <f>F42/$F$238</f>
        <v>0.29180832151560998</v>
      </c>
    </row>
    <row r="43" spans="1:38" x14ac:dyDescent="0.25">
      <c r="A43" s="129" t="s">
        <v>202</v>
      </c>
      <c r="B43" s="131" t="s">
        <v>132</v>
      </c>
      <c r="C43" s="17"/>
      <c r="D43" s="78"/>
      <c r="E43" s="152"/>
      <c r="F43" s="157">
        <f>SUM(C44:C44)</f>
        <v>14320</v>
      </c>
      <c r="G43" s="239"/>
    </row>
    <row r="44" spans="1:38" x14ac:dyDescent="0.25">
      <c r="A44" s="125" t="s">
        <v>202</v>
      </c>
      <c r="B44" s="130" t="s">
        <v>131</v>
      </c>
      <c r="C44" s="52">
        <v>14320</v>
      </c>
      <c r="D44" s="78" t="s">
        <v>190</v>
      </c>
      <c r="E44" s="152" t="s">
        <v>155</v>
      </c>
      <c r="F44" s="155"/>
      <c r="G44" s="26"/>
    </row>
    <row r="45" spans="1:38" x14ac:dyDescent="0.25">
      <c r="A45" s="129" t="s">
        <v>181</v>
      </c>
      <c r="B45" s="131" t="s">
        <v>67</v>
      </c>
      <c r="C45" s="17"/>
      <c r="D45" s="78"/>
      <c r="E45" s="78"/>
      <c r="F45" s="79">
        <f>SUM(C46:C48)</f>
        <v>2757000</v>
      </c>
      <c r="G45" s="26"/>
    </row>
    <row r="46" spans="1:38" ht="15.75" x14ac:dyDescent="0.25">
      <c r="A46" s="125" t="s">
        <v>181</v>
      </c>
      <c r="B46" s="89" t="s">
        <v>130</v>
      </c>
      <c r="C46" s="44">
        <v>1950000</v>
      </c>
      <c r="D46" s="78" t="s">
        <v>193</v>
      </c>
      <c r="E46" s="78" t="s">
        <v>155</v>
      </c>
      <c r="F46" s="238"/>
      <c r="G46" s="26"/>
    </row>
    <row r="47" spans="1:38" x14ac:dyDescent="0.25">
      <c r="A47" s="125" t="s">
        <v>181</v>
      </c>
      <c r="B47" s="97" t="s">
        <v>129</v>
      </c>
      <c r="C47" s="44">
        <v>557000</v>
      </c>
      <c r="D47" s="152" t="s">
        <v>193</v>
      </c>
      <c r="E47" s="152" t="s">
        <v>155</v>
      </c>
      <c r="F47" s="155"/>
      <c r="G47" s="26"/>
    </row>
    <row r="48" spans="1:38" x14ac:dyDescent="0.25">
      <c r="A48" s="125" t="s">
        <v>181</v>
      </c>
      <c r="B48" s="97" t="s">
        <v>356</v>
      </c>
      <c r="C48" s="44">
        <v>250000</v>
      </c>
      <c r="D48" s="152" t="s">
        <v>193</v>
      </c>
      <c r="E48" s="152" t="s">
        <v>160</v>
      </c>
      <c r="F48" s="155"/>
      <c r="G48" s="26"/>
    </row>
    <row r="49" spans="1:38" x14ac:dyDescent="0.25">
      <c r="A49" s="129" t="s">
        <v>177</v>
      </c>
      <c r="B49" s="222" t="s">
        <v>57</v>
      </c>
      <c r="C49" s="90"/>
      <c r="D49" s="78"/>
      <c r="E49" s="78"/>
      <c r="F49" s="79">
        <f>SUM(C50:C56)</f>
        <v>1047278</v>
      </c>
      <c r="G49" s="26"/>
    </row>
    <row r="50" spans="1:38" x14ac:dyDescent="0.25">
      <c r="A50" s="173" t="s">
        <v>177</v>
      </c>
      <c r="B50" s="89" t="s">
        <v>261</v>
      </c>
      <c r="C50" s="90">
        <v>131787</v>
      </c>
      <c r="D50" s="78" t="s">
        <v>193</v>
      </c>
      <c r="E50" s="78" t="s">
        <v>155</v>
      </c>
      <c r="F50" s="44"/>
      <c r="G50" s="26"/>
    </row>
    <row r="51" spans="1:38" x14ac:dyDescent="0.25">
      <c r="A51" s="173" t="s">
        <v>177</v>
      </c>
      <c r="B51" s="89" t="s">
        <v>262</v>
      </c>
      <c r="C51" s="90">
        <v>20000</v>
      </c>
      <c r="D51" s="78" t="s">
        <v>193</v>
      </c>
      <c r="E51" s="78" t="s">
        <v>155</v>
      </c>
      <c r="F51" s="44"/>
      <c r="G51" s="26"/>
    </row>
    <row r="52" spans="1:38" x14ac:dyDescent="0.25">
      <c r="A52" s="173" t="s">
        <v>177</v>
      </c>
      <c r="B52" s="89" t="s">
        <v>263</v>
      </c>
      <c r="C52" s="90">
        <v>300000</v>
      </c>
      <c r="D52" s="78" t="s">
        <v>193</v>
      </c>
      <c r="E52" s="78" t="s">
        <v>155</v>
      </c>
      <c r="F52" s="44"/>
      <c r="G52" s="26"/>
    </row>
    <row r="53" spans="1:38" x14ac:dyDescent="0.25">
      <c r="A53" s="125" t="s">
        <v>177</v>
      </c>
      <c r="B53" s="89" t="s">
        <v>264</v>
      </c>
      <c r="C53" s="44">
        <v>458959</v>
      </c>
      <c r="D53" s="152" t="s">
        <v>193</v>
      </c>
      <c r="E53" s="78" t="s">
        <v>155</v>
      </c>
      <c r="F53" s="77"/>
      <c r="G53" s="26"/>
    </row>
    <row r="54" spans="1:38" x14ac:dyDescent="0.25">
      <c r="A54" s="125" t="s">
        <v>177</v>
      </c>
      <c r="B54" s="89" t="s">
        <v>265</v>
      </c>
      <c r="C54" s="44">
        <v>91532</v>
      </c>
      <c r="D54" s="78" t="s">
        <v>193</v>
      </c>
      <c r="E54" s="78" t="s">
        <v>155</v>
      </c>
      <c r="F54" s="77"/>
      <c r="G54" s="26"/>
    </row>
    <row r="55" spans="1:38" x14ac:dyDescent="0.25">
      <c r="A55" s="125" t="s">
        <v>177</v>
      </c>
      <c r="B55" s="89" t="s">
        <v>266</v>
      </c>
      <c r="C55" s="95" t="s">
        <v>267</v>
      </c>
      <c r="D55" s="78" t="s">
        <v>268</v>
      </c>
      <c r="E55" s="78" t="s">
        <v>160</v>
      </c>
      <c r="F55" s="77"/>
      <c r="G55" s="26"/>
    </row>
    <row r="56" spans="1:38" ht="15.75" x14ac:dyDescent="0.25">
      <c r="A56" s="125" t="s">
        <v>177</v>
      </c>
      <c r="B56" s="89" t="s">
        <v>269</v>
      </c>
      <c r="C56" s="95">
        <v>45000</v>
      </c>
      <c r="D56" s="78" t="s">
        <v>270</v>
      </c>
      <c r="E56" s="78" t="s">
        <v>160</v>
      </c>
      <c r="F56" s="223"/>
      <c r="G56" s="26"/>
    </row>
    <row r="57" spans="1:38" s="33" customFormat="1" x14ac:dyDescent="0.25">
      <c r="A57" s="129" t="s">
        <v>175</v>
      </c>
      <c r="B57" s="131" t="s">
        <v>48</v>
      </c>
      <c r="C57" s="17"/>
      <c r="D57" s="78"/>
      <c r="E57" s="78"/>
      <c r="F57" s="79">
        <f>SUM(C58:C64)</f>
        <v>1590000</v>
      </c>
      <c r="G57" s="26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33" customFormat="1" x14ac:dyDescent="0.25">
      <c r="A58" s="125" t="s">
        <v>175</v>
      </c>
      <c r="B58" s="130" t="s">
        <v>123</v>
      </c>
      <c r="C58" s="17">
        <v>570000</v>
      </c>
      <c r="D58" s="78" t="s">
        <v>193</v>
      </c>
      <c r="E58" s="78" t="s">
        <v>155</v>
      </c>
      <c r="F58" s="77"/>
      <c r="G58" s="26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33" customFormat="1" x14ac:dyDescent="0.25">
      <c r="A59" s="125" t="s">
        <v>175</v>
      </c>
      <c r="B59" s="130" t="s">
        <v>234</v>
      </c>
      <c r="C59" s="17">
        <v>65000</v>
      </c>
      <c r="D59" s="78" t="s">
        <v>193</v>
      </c>
      <c r="E59" s="78" t="s">
        <v>155</v>
      </c>
      <c r="F59" s="77"/>
      <c r="G59" s="2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x14ac:dyDescent="0.25">
      <c r="A60" s="125" t="s">
        <v>175</v>
      </c>
      <c r="B60" s="130" t="s">
        <v>321</v>
      </c>
      <c r="C60" s="17">
        <v>65000</v>
      </c>
      <c r="D60" s="78" t="s">
        <v>193</v>
      </c>
      <c r="E60" s="78" t="s">
        <v>155</v>
      </c>
      <c r="F60" s="77"/>
      <c r="G60" s="26"/>
    </row>
    <row r="61" spans="1:38" x14ac:dyDescent="0.25">
      <c r="A61" s="125" t="s">
        <v>175</v>
      </c>
      <c r="B61" s="130" t="s">
        <v>120</v>
      </c>
      <c r="C61" s="17">
        <v>60000</v>
      </c>
      <c r="D61" s="78" t="s">
        <v>193</v>
      </c>
      <c r="E61" s="78" t="s">
        <v>155</v>
      </c>
      <c r="F61" s="77"/>
      <c r="G61" s="26"/>
    </row>
    <row r="62" spans="1:38" x14ac:dyDescent="0.25">
      <c r="A62" s="125" t="s">
        <v>175</v>
      </c>
      <c r="B62" s="130" t="s">
        <v>322</v>
      </c>
      <c r="C62" s="17">
        <v>10000</v>
      </c>
      <c r="D62" s="78" t="s">
        <v>323</v>
      </c>
      <c r="E62" s="78" t="s">
        <v>160</v>
      </c>
      <c r="F62" s="77"/>
      <c r="G62" s="26"/>
    </row>
    <row r="63" spans="1:38" x14ac:dyDescent="0.25">
      <c r="A63" s="125" t="s">
        <v>175</v>
      </c>
      <c r="B63" s="130" t="s">
        <v>235</v>
      </c>
      <c r="C63" s="17">
        <v>200000</v>
      </c>
      <c r="D63" s="78" t="s">
        <v>193</v>
      </c>
      <c r="E63" s="78" t="s">
        <v>155</v>
      </c>
      <c r="F63" s="77"/>
      <c r="G63" s="26"/>
    </row>
    <row r="64" spans="1:38" x14ac:dyDescent="0.25">
      <c r="A64" s="125" t="s">
        <v>175</v>
      </c>
      <c r="B64" s="130" t="s">
        <v>236</v>
      </c>
      <c r="C64" s="17">
        <v>620000</v>
      </c>
      <c r="D64" s="78" t="s">
        <v>193</v>
      </c>
      <c r="E64" s="78" t="s">
        <v>155</v>
      </c>
      <c r="F64" s="77"/>
      <c r="G64" s="26"/>
    </row>
    <row r="65" spans="1:38" x14ac:dyDescent="0.25">
      <c r="A65" s="129" t="s">
        <v>174</v>
      </c>
      <c r="B65" s="131" t="s">
        <v>37</v>
      </c>
      <c r="C65" s="17"/>
      <c r="D65" s="78"/>
      <c r="E65" s="152"/>
      <c r="F65" s="157">
        <f>SUM(C67:C71)</f>
        <v>505000</v>
      </c>
      <c r="G65" s="26"/>
    </row>
    <row r="66" spans="1:38" x14ac:dyDescent="0.25">
      <c r="A66" s="129" t="s">
        <v>175</v>
      </c>
      <c r="B66" s="130" t="s">
        <v>402</v>
      </c>
      <c r="C66" s="17">
        <v>90000</v>
      </c>
      <c r="D66" s="78" t="s">
        <v>193</v>
      </c>
      <c r="E66" s="78" t="s">
        <v>155</v>
      </c>
      <c r="F66" s="157"/>
      <c r="G66" s="26"/>
    </row>
    <row r="67" spans="1:38" x14ac:dyDescent="0.25">
      <c r="A67" s="125" t="s">
        <v>174</v>
      </c>
      <c r="B67" s="130" t="s">
        <v>375</v>
      </c>
      <c r="C67" s="52">
        <v>140000</v>
      </c>
      <c r="D67" s="78" t="s">
        <v>193</v>
      </c>
      <c r="E67" s="152" t="s">
        <v>155</v>
      </c>
      <c r="F67" s="90"/>
      <c r="G67" s="236"/>
    </row>
    <row r="68" spans="1:38" x14ac:dyDescent="0.25">
      <c r="A68" s="125" t="s">
        <v>174</v>
      </c>
      <c r="B68" s="130" t="s">
        <v>391</v>
      </c>
      <c r="C68" s="52">
        <v>150000</v>
      </c>
      <c r="D68" s="78" t="s">
        <v>193</v>
      </c>
      <c r="E68" s="152" t="s">
        <v>155</v>
      </c>
      <c r="F68" s="155"/>
      <c r="G68" s="26"/>
    </row>
    <row r="69" spans="1:38" x14ac:dyDescent="0.25">
      <c r="A69" s="125" t="s">
        <v>174</v>
      </c>
      <c r="B69" s="130" t="s">
        <v>387</v>
      </c>
      <c r="C69" s="52">
        <v>150000</v>
      </c>
      <c r="D69" s="78" t="s">
        <v>193</v>
      </c>
      <c r="E69" s="152" t="s">
        <v>155</v>
      </c>
      <c r="F69" s="155"/>
      <c r="G69" s="26"/>
    </row>
    <row r="70" spans="1:38" x14ac:dyDescent="0.25">
      <c r="A70" s="125" t="s">
        <v>174</v>
      </c>
      <c r="B70" s="89" t="s">
        <v>376</v>
      </c>
      <c r="C70" s="95">
        <v>50000</v>
      </c>
      <c r="D70" s="78" t="s">
        <v>193</v>
      </c>
      <c r="E70" s="152" t="s">
        <v>155</v>
      </c>
      <c r="F70" s="235"/>
      <c r="G70" s="161"/>
    </row>
    <row r="71" spans="1:38" x14ac:dyDescent="0.25">
      <c r="A71" s="125" t="s">
        <v>174</v>
      </c>
      <c r="B71" s="130" t="s">
        <v>388</v>
      </c>
      <c r="C71" s="52">
        <v>15000</v>
      </c>
      <c r="D71" s="78" t="s">
        <v>201</v>
      </c>
      <c r="E71" s="152" t="s">
        <v>155</v>
      </c>
      <c r="F71" s="155"/>
      <c r="G71" s="26"/>
    </row>
    <row r="72" spans="1:38" x14ac:dyDescent="0.25">
      <c r="A72" s="129" t="s">
        <v>164</v>
      </c>
      <c r="B72" s="131" t="s">
        <v>27</v>
      </c>
      <c r="C72" s="17"/>
      <c r="D72" s="78"/>
      <c r="E72" s="78"/>
      <c r="F72" s="234">
        <f>SUM(C73:C74)</f>
        <v>900000</v>
      </c>
      <c r="G72" s="26"/>
    </row>
    <row r="73" spans="1:38" x14ac:dyDescent="0.25">
      <c r="A73" s="203" t="s">
        <v>164</v>
      </c>
      <c r="B73" s="232" t="s">
        <v>112</v>
      </c>
      <c r="C73" s="231">
        <v>250000</v>
      </c>
      <c r="D73" s="202" t="s">
        <v>193</v>
      </c>
      <c r="E73" s="202" t="s">
        <v>155</v>
      </c>
      <c r="F73" s="233"/>
      <c r="G73" s="26"/>
    </row>
    <row r="74" spans="1:38" ht="15.75" x14ac:dyDescent="0.25">
      <c r="A74" s="125" t="s">
        <v>164</v>
      </c>
      <c r="B74" s="89" t="s">
        <v>111</v>
      </c>
      <c r="C74" s="44">
        <v>650000</v>
      </c>
      <c r="D74" s="78" t="s">
        <v>193</v>
      </c>
      <c r="E74" s="78" t="s">
        <v>155</v>
      </c>
      <c r="F74" s="243"/>
      <c r="G74" s="366"/>
    </row>
    <row r="75" spans="1:38" x14ac:dyDescent="0.25">
      <c r="B75" s="212"/>
      <c r="C75" s="6"/>
      <c r="D75" s="7"/>
      <c r="E75" s="7"/>
      <c r="F75" s="211"/>
      <c r="G75" s="144"/>
    </row>
    <row r="76" spans="1:38" ht="24" customHeight="1" thickBot="1" x14ac:dyDescent="0.3">
      <c r="B76" s="212" t="s">
        <v>192</v>
      </c>
      <c r="C76" s="6"/>
      <c r="D76" s="7" t="s">
        <v>200</v>
      </c>
      <c r="E76" s="7"/>
      <c r="F76" s="211"/>
      <c r="G76" s="144"/>
    </row>
    <row r="77" spans="1:38" s="61" customFormat="1" ht="31.5" thickBot="1" x14ac:dyDescent="0.35">
      <c r="A77" s="143" t="s">
        <v>170</v>
      </c>
      <c r="B77" s="142"/>
      <c r="C77" s="141" t="s">
        <v>75</v>
      </c>
      <c r="D77" s="140" t="s">
        <v>169</v>
      </c>
      <c r="E77" s="140" t="s">
        <v>168</v>
      </c>
      <c r="F77" s="139" t="s">
        <v>74</v>
      </c>
      <c r="G77" s="138" t="s">
        <v>151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</row>
    <row r="78" spans="1:38" s="35" customFormat="1" x14ac:dyDescent="0.25">
      <c r="A78" s="137" t="s">
        <v>162</v>
      </c>
      <c r="B78" s="229" t="s">
        <v>12</v>
      </c>
      <c r="C78" s="228"/>
      <c r="D78" s="227"/>
      <c r="E78" s="227"/>
      <c r="F78" s="226">
        <f>SUM(C79:C86)</f>
        <v>960000</v>
      </c>
      <c r="G78" s="26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</row>
    <row r="79" spans="1:38" s="35" customFormat="1" x14ac:dyDescent="0.25">
      <c r="A79" s="125" t="s">
        <v>162</v>
      </c>
      <c r="B79" s="130" t="s">
        <v>110</v>
      </c>
      <c r="C79" s="52" t="s">
        <v>367</v>
      </c>
      <c r="D79" s="78" t="s">
        <v>193</v>
      </c>
      <c r="E79" s="78" t="s">
        <v>155</v>
      </c>
      <c r="F79" s="224"/>
      <c r="G79" s="26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</row>
    <row r="80" spans="1:38" x14ac:dyDescent="0.25">
      <c r="A80" s="125" t="s">
        <v>162</v>
      </c>
      <c r="B80" s="130" t="s">
        <v>109</v>
      </c>
      <c r="C80" s="52">
        <v>10000</v>
      </c>
      <c r="D80" s="78" t="s">
        <v>193</v>
      </c>
      <c r="E80" s="78" t="s">
        <v>160</v>
      </c>
      <c r="F80" s="224"/>
      <c r="G80" s="26"/>
    </row>
    <row r="81" spans="1:38" ht="15.75" x14ac:dyDescent="0.25">
      <c r="A81" s="125" t="s">
        <v>162</v>
      </c>
      <c r="B81" s="89" t="s">
        <v>108</v>
      </c>
      <c r="C81" s="95">
        <v>100000</v>
      </c>
      <c r="D81" s="78" t="s">
        <v>193</v>
      </c>
      <c r="E81" s="78" t="s">
        <v>160</v>
      </c>
      <c r="F81" s="225"/>
      <c r="G81" s="26"/>
    </row>
    <row r="82" spans="1:38" x14ac:dyDescent="0.25">
      <c r="A82" s="125" t="s">
        <v>162</v>
      </c>
      <c r="B82" s="124" t="s">
        <v>107</v>
      </c>
      <c r="C82" s="52">
        <v>150000</v>
      </c>
      <c r="D82" s="78" t="s">
        <v>193</v>
      </c>
      <c r="E82" s="78" t="s">
        <v>155</v>
      </c>
      <c r="F82" s="224"/>
      <c r="G82" s="26"/>
    </row>
    <row r="83" spans="1:38" x14ac:dyDescent="0.25">
      <c r="A83" s="125" t="s">
        <v>162</v>
      </c>
      <c r="B83" s="130" t="s">
        <v>227</v>
      </c>
      <c r="C83" s="52">
        <v>200000</v>
      </c>
      <c r="D83" s="78" t="s">
        <v>193</v>
      </c>
      <c r="E83" s="78" t="s">
        <v>155</v>
      </c>
      <c r="F83" s="224"/>
      <c r="G83" s="26"/>
    </row>
    <row r="84" spans="1:38" x14ac:dyDescent="0.25">
      <c r="A84" s="125" t="s">
        <v>162</v>
      </c>
      <c r="B84" s="130" t="s">
        <v>229</v>
      </c>
      <c r="C84" s="52">
        <v>150000</v>
      </c>
      <c r="D84" s="78" t="s">
        <v>193</v>
      </c>
      <c r="E84" s="78" t="s">
        <v>155</v>
      </c>
      <c r="F84" s="224"/>
      <c r="G84" s="26"/>
    </row>
    <row r="85" spans="1:38" x14ac:dyDescent="0.25">
      <c r="A85" s="125" t="s">
        <v>162</v>
      </c>
      <c r="B85" s="130" t="s">
        <v>369</v>
      </c>
      <c r="C85" s="52">
        <v>250000</v>
      </c>
      <c r="D85" s="78" t="s">
        <v>193</v>
      </c>
      <c r="E85" s="78" t="s">
        <v>160</v>
      </c>
      <c r="F85" s="224"/>
      <c r="G85" s="26"/>
    </row>
    <row r="86" spans="1:38" x14ac:dyDescent="0.25">
      <c r="A86" s="125" t="s">
        <v>162</v>
      </c>
      <c r="B86" s="130" t="s">
        <v>370</v>
      </c>
      <c r="C86" s="52">
        <v>100000</v>
      </c>
      <c r="D86" s="78" t="s">
        <v>193</v>
      </c>
      <c r="E86" s="78" t="s">
        <v>155</v>
      </c>
      <c r="F86" s="224"/>
      <c r="G86" s="26"/>
    </row>
    <row r="87" spans="1:38" x14ac:dyDescent="0.25">
      <c r="A87" s="129" t="s">
        <v>199</v>
      </c>
      <c r="B87" s="153" t="s">
        <v>105</v>
      </c>
      <c r="C87" s="41"/>
      <c r="D87" s="152"/>
      <c r="E87" s="152"/>
      <c r="F87" s="157">
        <f>SUM(C88:C90)</f>
        <v>926200</v>
      </c>
      <c r="G87" s="26"/>
    </row>
    <row r="88" spans="1:38" x14ac:dyDescent="0.25">
      <c r="A88" s="125" t="s">
        <v>199</v>
      </c>
      <c r="B88" s="78" t="s">
        <v>104</v>
      </c>
      <c r="C88" s="17">
        <v>226200</v>
      </c>
      <c r="D88" s="78" t="s">
        <v>193</v>
      </c>
      <c r="E88" s="78" t="s">
        <v>155</v>
      </c>
      <c r="F88" s="224"/>
      <c r="G88" s="26"/>
    </row>
    <row r="89" spans="1:38" s="33" customFormat="1" ht="15.75" x14ac:dyDescent="0.25">
      <c r="A89" s="125" t="s">
        <v>199</v>
      </c>
      <c r="B89" s="93" t="s">
        <v>103</v>
      </c>
      <c r="C89" s="44">
        <v>600000</v>
      </c>
      <c r="D89" s="78" t="s">
        <v>193</v>
      </c>
      <c r="E89" s="78" t="s">
        <v>155</v>
      </c>
      <c r="F89" s="223"/>
      <c r="G89" s="164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</row>
    <row r="90" spans="1:38" s="33" customFormat="1" ht="15.75" x14ac:dyDescent="0.25">
      <c r="A90" s="125" t="s">
        <v>199</v>
      </c>
      <c r="B90" s="93" t="s">
        <v>314</v>
      </c>
      <c r="C90" s="44">
        <v>100000</v>
      </c>
      <c r="D90" s="78" t="s">
        <v>193</v>
      </c>
      <c r="E90" s="78" t="s">
        <v>155</v>
      </c>
      <c r="F90" s="223"/>
      <c r="G90" s="164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</row>
    <row r="91" spans="1:38" s="33" customFormat="1" ht="15.75" x14ac:dyDescent="0.25">
      <c r="A91" s="129" t="s">
        <v>198</v>
      </c>
      <c r="B91" s="222" t="s">
        <v>102</v>
      </c>
      <c r="C91" s="89"/>
      <c r="D91" s="130"/>
      <c r="E91" s="130"/>
      <c r="F91" s="221">
        <f>SUM(C92:C93)</f>
        <v>715000</v>
      </c>
      <c r="G91" s="216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</row>
    <row r="92" spans="1:38" s="218" customFormat="1" ht="15.75" x14ac:dyDescent="0.25">
      <c r="A92" s="125" t="s">
        <v>198</v>
      </c>
      <c r="B92" s="89" t="s">
        <v>101</v>
      </c>
      <c r="C92" s="44">
        <v>665000</v>
      </c>
      <c r="D92" s="130" t="s">
        <v>193</v>
      </c>
      <c r="E92" s="130" t="s">
        <v>155</v>
      </c>
      <c r="F92" s="220"/>
      <c r="G92" s="219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</row>
    <row r="93" spans="1:38" s="218" customFormat="1" ht="15.75" x14ac:dyDescent="0.25">
      <c r="A93" s="125" t="s">
        <v>198</v>
      </c>
      <c r="B93" s="365" t="s">
        <v>258</v>
      </c>
      <c r="C93" s="44">
        <v>50000</v>
      </c>
      <c r="D93" s="130" t="s">
        <v>193</v>
      </c>
      <c r="E93" s="130" t="s">
        <v>155</v>
      </c>
      <c r="F93" s="220"/>
      <c r="G93" s="219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</row>
    <row r="94" spans="1:38" s="33" customFormat="1" ht="15.75" x14ac:dyDescent="0.25">
      <c r="A94" s="129" t="s">
        <v>197</v>
      </c>
      <c r="B94" s="131" t="s">
        <v>98</v>
      </c>
      <c r="C94" s="17"/>
      <c r="D94" s="130" t="s">
        <v>193</v>
      </c>
      <c r="E94" s="130"/>
      <c r="F94" s="217">
        <f>SUM(C95:C95)</f>
        <v>250000</v>
      </c>
      <c r="G94" s="216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</row>
    <row r="95" spans="1:38" s="33" customFormat="1" ht="15.75" x14ac:dyDescent="0.25">
      <c r="A95" s="125" t="s">
        <v>197</v>
      </c>
      <c r="B95" s="130" t="s">
        <v>96</v>
      </c>
      <c r="C95" s="17">
        <v>250000</v>
      </c>
      <c r="D95" s="130" t="s">
        <v>193</v>
      </c>
      <c r="E95" s="130" t="s">
        <v>155</v>
      </c>
      <c r="F95" s="130"/>
      <c r="G95" s="216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</row>
    <row r="96" spans="1:38" s="33" customFormat="1" x14ac:dyDescent="0.25">
      <c r="A96" s="129" t="s">
        <v>195</v>
      </c>
      <c r="B96" s="131" t="s">
        <v>92</v>
      </c>
      <c r="C96" s="17"/>
      <c r="D96" s="78"/>
      <c r="E96" s="78"/>
      <c r="F96" s="79">
        <f>SUM(C97:C97)</f>
        <v>122000</v>
      </c>
      <c r="G96" s="2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</row>
    <row r="97" spans="1:38" s="33" customFormat="1" x14ac:dyDescent="0.25">
      <c r="A97" s="125" t="s">
        <v>195</v>
      </c>
      <c r="B97" s="89" t="s">
        <v>226</v>
      </c>
      <c r="C97" s="44">
        <v>122000</v>
      </c>
      <c r="D97" s="78" t="s">
        <v>190</v>
      </c>
      <c r="E97" s="152" t="s">
        <v>155</v>
      </c>
      <c r="F97" s="215"/>
      <c r="G97" s="3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</row>
    <row r="98" spans="1:38" s="33" customFormat="1" x14ac:dyDescent="0.25">
      <c r="A98" s="129" t="s">
        <v>159</v>
      </c>
      <c r="B98" s="131" t="s">
        <v>7</v>
      </c>
      <c r="C98" s="17"/>
      <c r="D98" s="78"/>
      <c r="E98" s="152"/>
      <c r="F98" s="157">
        <f>SUM(C99:C102)</f>
        <v>625000</v>
      </c>
      <c r="G98" s="2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</row>
    <row r="99" spans="1:38" s="33" customFormat="1" x14ac:dyDescent="0.25">
      <c r="A99" s="125" t="s">
        <v>159</v>
      </c>
      <c r="B99" s="11" t="s">
        <v>223</v>
      </c>
      <c r="C99" s="17">
        <v>200000</v>
      </c>
      <c r="D99" s="78" t="s">
        <v>193</v>
      </c>
      <c r="E99" s="152" t="s">
        <v>155</v>
      </c>
      <c r="F99" s="214"/>
      <c r="G99" s="2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</row>
    <row r="100" spans="1:38" s="33" customFormat="1" x14ac:dyDescent="0.25">
      <c r="A100" s="125" t="s">
        <v>159</v>
      </c>
      <c r="B100" s="11" t="s">
        <v>349</v>
      </c>
      <c r="C100" s="17">
        <v>250000</v>
      </c>
      <c r="D100" s="78" t="s">
        <v>193</v>
      </c>
      <c r="E100" s="152" t="s">
        <v>155</v>
      </c>
      <c r="F100" s="155"/>
      <c r="G100" s="2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</row>
    <row r="101" spans="1:38" s="33" customFormat="1" x14ac:dyDescent="0.25">
      <c r="A101" s="125" t="s">
        <v>159</v>
      </c>
      <c r="B101" s="11" t="s">
        <v>350</v>
      </c>
      <c r="C101" s="17">
        <v>50000</v>
      </c>
      <c r="D101" s="78" t="s">
        <v>193</v>
      </c>
      <c r="E101" s="152" t="s">
        <v>155</v>
      </c>
      <c r="F101" s="155"/>
      <c r="G101" s="2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</row>
    <row r="102" spans="1:38" s="33" customFormat="1" x14ac:dyDescent="0.25">
      <c r="A102" s="125" t="s">
        <v>159</v>
      </c>
      <c r="B102" s="130" t="s">
        <v>352</v>
      </c>
      <c r="C102" s="17">
        <v>125000</v>
      </c>
      <c r="D102" s="78" t="s">
        <v>193</v>
      </c>
      <c r="E102" s="152" t="s">
        <v>160</v>
      </c>
      <c r="F102" s="155"/>
      <c r="G102" s="2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</row>
    <row r="103" spans="1:38" s="33" customFormat="1" x14ac:dyDescent="0.25">
      <c r="A103" s="129" t="s">
        <v>194</v>
      </c>
      <c r="B103" s="131" t="s">
        <v>87</v>
      </c>
      <c r="C103" s="17"/>
      <c r="D103" s="78"/>
      <c r="E103" s="152"/>
      <c r="F103" s="150">
        <f>C104</f>
        <v>656436</v>
      </c>
      <c r="G103" s="2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pans="1:38" s="33" customFormat="1" ht="15.75" thickBot="1" x14ac:dyDescent="0.3">
      <c r="A104" s="123" t="s">
        <v>194</v>
      </c>
      <c r="B104" s="213" t="s">
        <v>86</v>
      </c>
      <c r="C104" s="119">
        <v>656436</v>
      </c>
      <c r="D104" s="148" t="s">
        <v>193</v>
      </c>
      <c r="E104" s="148" t="s">
        <v>160</v>
      </c>
      <c r="F104" s="171"/>
      <c r="G104" s="14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</row>
    <row r="105" spans="1:38" ht="26.25" customHeight="1" thickBot="1" x14ac:dyDescent="0.3">
      <c r="B105" s="212" t="s">
        <v>192</v>
      </c>
      <c r="C105" s="6"/>
      <c r="D105" s="7"/>
      <c r="E105" s="7"/>
      <c r="F105" s="211"/>
      <c r="G105" s="144"/>
    </row>
    <row r="106" spans="1:38" s="61" customFormat="1" ht="31.5" thickBot="1" x14ac:dyDescent="0.35">
      <c r="A106" s="143" t="s">
        <v>170</v>
      </c>
      <c r="B106" s="142"/>
      <c r="C106" s="141" t="s">
        <v>75</v>
      </c>
      <c r="D106" s="140" t="s">
        <v>169</v>
      </c>
      <c r="E106" s="140" t="s">
        <v>168</v>
      </c>
      <c r="F106" s="139" t="s">
        <v>74</v>
      </c>
      <c r="G106" s="138" t="s">
        <v>151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</row>
    <row r="107" spans="1:38" ht="15.75" x14ac:dyDescent="0.25">
      <c r="A107" s="210"/>
      <c r="B107" s="209" t="s">
        <v>85</v>
      </c>
      <c r="C107" s="208"/>
      <c r="D107" s="207"/>
      <c r="E107" s="207"/>
      <c r="F107" s="206">
        <f>SUM(C108:C115)</f>
        <v>274080</v>
      </c>
      <c r="G107" s="205">
        <f>F107/$F$238</f>
        <v>7.1676956013826554E-3</v>
      </c>
    </row>
    <row r="108" spans="1:38" s="81" customFormat="1" x14ac:dyDescent="0.25">
      <c r="A108" s="129" t="s">
        <v>191</v>
      </c>
      <c r="B108" s="68" t="s">
        <v>84</v>
      </c>
      <c r="C108" s="17"/>
      <c r="D108" s="78"/>
      <c r="E108" s="78"/>
      <c r="F108" s="79">
        <f>SUM(C109:C112)</f>
        <v>137280</v>
      </c>
      <c r="G108" s="2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</row>
    <row r="109" spans="1:38" x14ac:dyDescent="0.25">
      <c r="A109" s="125" t="s">
        <v>191</v>
      </c>
      <c r="B109" s="78" t="s">
        <v>83</v>
      </c>
      <c r="C109" s="17">
        <v>89780</v>
      </c>
      <c r="D109" s="78" t="s">
        <v>190</v>
      </c>
      <c r="E109" s="78" t="s">
        <v>155</v>
      </c>
      <c r="F109" s="77"/>
      <c r="G109" s="26"/>
    </row>
    <row r="110" spans="1:38" ht="15.75" x14ac:dyDescent="0.25">
      <c r="A110" s="125" t="s">
        <v>191</v>
      </c>
      <c r="B110" s="78" t="s">
        <v>82</v>
      </c>
      <c r="C110" s="17">
        <v>40000</v>
      </c>
      <c r="D110" s="78" t="s">
        <v>190</v>
      </c>
      <c r="E110" s="78" t="s">
        <v>155</v>
      </c>
      <c r="F110" s="77"/>
      <c r="G110" s="204"/>
    </row>
    <row r="111" spans="1:38" ht="15.75" x14ac:dyDescent="0.25">
      <c r="A111" s="125" t="s">
        <v>191</v>
      </c>
      <c r="B111" s="78" t="s">
        <v>79</v>
      </c>
      <c r="C111" s="17">
        <v>7500</v>
      </c>
      <c r="D111" s="78" t="s">
        <v>190</v>
      </c>
      <c r="E111" s="78" t="s">
        <v>155</v>
      </c>
      <c r="F111" s="77"/>
      <c r="G111" s="204"/>
    </row>
    <row r="112" spans="1:38" ht="15.75" x14ac:dyDescent="0.25">
      <c r="A112" s="125" t="s">
        <v>191</v>
      </c>
      <c r="B112" s="78" t="s">
        <v>81</v>
      </c>
      <c r="C112" s="52" t="s">
        <v>354</v>
      </c>
      <c r="D112" s="78" t="s">
        <v>190</v>
      </c>
      <c r="E112" s="78" t="s">
        <v>155</v>
      </c>
      <c r="F112" s="77"/>
      <c r="G112" s="204"/>
    </row>
    <row r="113" spans="1:38" x14ac:dyDescent="0.25">
      <c r="A113" s="129" t="s">
        <v>161</v>
      </c>
      <c r="B113" s="68" t="s">
        <v>9</v>
      </c>
      <c r="C113" s="80"/>
      <c r="D113" s="68"/>
      <c r="E113" s="68"/>
      <c r="F113" s="79">
        <f>SUM(C114:C115)</f>
        <v>136800</v>
      </c>
      <c r="G113" s="26"/>
    </row>
    <row r="114" spans="1:38" x14ac:dyDescent="0.25">
      <c r="A114" s="125" t="s">
        <v>161</v>
      </c>
      <c r="B114" s="78" t="s">
        <v>241</v>
      </c>
      <c r="C114" s="17">
        <v>22000</v>
      </c>
      <c r="D114" s="78" t="s">
        <v>190</v>
      </c>
      <c r="E114" s="78" t="s">
        <v>155</v>
      </c>
      <c r="F114" s="77"/>
      <c r="G114" s="26"/>
    </row>
    <row r="115" spans="1:38" ht="15.75" thickBot="1" x14ac:dyDescent="0.3">
      <c r="A115" s="203" t="s">
        <v>161</v>
      </c>
      <c r="B115" s="202" t="s">
        <v>77</v>
      </c>
      <c r="C115" s="14">
        <v>114800</v>
      </c>
      <c r="D115" s="202" t="s">
        <v>190</v>
      </c>
      <c r="E115" s="202" t="s">
        <v>155</v>
      </c>
      <c r="F115" s="201"/>
      <c r="G115" s="26"/>
    </row>
    <row r="116" spans="1:38" s="72" customFormat="1" ht="36" customHeight="1" thickBot="1" x14ac:dyDescent="0.3">
      <c r="A116" s="200"/>
      <c r="B116" s="199" t="s">
        <v>76</v>
      </c>
      <c r="C116" s="198"/>
      <c r="D116" s="197"/>
      <c r="E116" s="197"/>
      <c r="F116" s="196">
        <f>SUM(F118+F134+F138+F142+F153+F164+F183+F205+F211+F223+F226+F228+F233)</f>
        <v>5937848.9800000004</v>
      </c>
      <c r="G116" s="195">
        <f>F116/$F$238</f>
        <v>0.15528566117783307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</row>
    <row r="117" spans="1:38" s="61" customFormat="1" ht="31.5" thickBot="1" x14ac:dyDescent="0.35">
      <c r="A117" s="194"/>
      <c r="B117" s="142"/>
      <c r="C117" s="141" t="s">
        <v>75</v>
      </c>
      <c r="D117" s="193" t="s">
        <v>169</v>
      </c>
      <c r="E117" s="193" t="s">
        <v>168</v>
      </c>
      <c r="F117" s="139" t="s">
        <v>74</v>
      </c>
      <c r="G117" s="138" t="s">
        <v>151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</row>
    <row r="118" spans="1:38" s="61" customFormat="1" x14ac:dyDescent="0.25">
      <c r="A118" s="192" t="s">
        <v>189</v>
      </c>
      <c r="B118" s="191" t="s">
        <v>73</v>
      </c>
      <c r="C118" s="189"/>
      <c r="D118" s="190"/>
      <c r="E118" s="190"/>
      <c r="F118" s="189">
        <f>SUM(C119:C133)</f>
        <v>390500</v>
      </c>
      <c r="G118" s="2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</row>
    <row r="119" spans="1:38" s="61" customFormat="1" ht="14.25" customHeight="1" x14ac:dyDescent="0.25">
      <c r="A119" s="188" t="s">
        <v>189</v>
      </c>
      <c r="B119" s="133" t="s">
        <v>242</v>
      </c>
      <c r="C119" s="363">
        <v>18000</v>
      </c>
      <c r="D119" s="130" t="s">
        <v>158</v>
      </c>
      <c r="E119" s="177" t="s">
        <v>160</v>
      </c>
      <c r="F119" s="187"/>
      <c r="G119" s="2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</row>
    <row r="120" spans="1:38" s="61" customFormat="1" ht="14.25" customHeight="1" x14ac:dyDescent="0.25">
      <c r="A120" s="188" t="s">
        <v>189</v>
      </c>
      <c r="B120" s="133" t="s">
        <v>243</v>
      </c>
      <c r="C120" s="363">
        <v>7500</v>
      </c>
      <c r="D120" s="130" t="s">
        <v>158</v>
      </c>
      <c r="E120" s="177" t="s">
        <v>160</v>
      </c>
      <c r="F120" s="187"/>
      <c r="G120" s="2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</row>
    <row r="121" spans="1:38" s="61" customFormat="1" ht="14.25" customHeight="1" x14ac:dyDescent="0.25">
      <c r="A121" s="188" t="s">
        <v>189</v>
      </c>
      <c r="B121" s="133" t="s">
        <v>244</v>
      </c>
      <c r="C121" s="363">
        <v>20000</v>
      </c>
      <c r="D121" s="130" t="s">
        <v>158</v>
      </c>
      <c r="E121" s="177" t="s">
        <v>160</v>
      </c>
      <c r="F121" s="187"/>
      <c r="G121" s="2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</row>
    <row r="122" spans="1:38" s="61" customFormat="1" ht="14.25" customHeight="1" x14ac:dyDescent="0.25">
      <c r="A122" s="188" t="s">
        <v>189</v>
      </c>
      <c r="B122" s="133" t="s">
        <v>245</v>
      </c>
      <c r="C122" s="363">
        <v>10000</v>
      </c>
      <c r="D122" s="130" t="s">
        <v>158</v>
      </c>
      <c r="E122" s="177" t="s">
        <v>160</v>
      </c>
      <c r="F122" s="187"/>
      <c r="G122" s="2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</row>
    <row r="123" spans="1:38" s="61" customFormat="1" ht="14.25" customHeight="1" x14ac:dyDescent="0.25">
      <c r="A123" s="188" t="s">
        <v>189</v>
      </c>
      <c r="B123" s="133" t="s">
        <v>246</v>
      </c>
      <c r="C123" s="363">
        <v>20000</v>
      </c>
      <c r="D123" s="130" t="s">
        <v>158</v>
      </c>
      <c r="E123" s="177" t="s">
        <v>160</v>
      </c>
      <c r="F123" s="187"/>
      <c r="G123" s="2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8" s="61" customFormat="1" ht="14.25" customHeight="1" x14ac:dyDescent="0.25">
      <c r="A124" s="188" t="s">
        <v>189</v>
      </c>
      <c r="B124" s="133" t="s">
        <v>247</v>
      </c>
      <c r="C124" s="363">
        <v>10000</v>
      </c>
      <c r="D124" s="130" t="s">
        <v>158</v>
      </c>
      <c r="E124" s="177" t="s">
        <v>160</v>
      </c>
      <c r="F124" s="187"/>
      <c r="G124" s="26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 s="61" customFormat="1" ht="14.25" customHeight="1" x14ac:dyDescent="0.25">
      <c r="A125" s="188" t="s">
        <v>189</v>
      </c>
      <c r="B125" s="133" t="s">
        <v>248</v>
      </c>
      <c r="C125" s="363">
        <v>50000</v>
      </c>
      <c r="D125" s="130" t="s">
        <v>158</v>
      </c>
      <c r="E125" s="177" t="s">
        <v>160</v>
      </c>
      <c r="F125" s="187"/>
      <c r="G125" s="26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 s="61" customFormat="1" ht="14.25" customHeight="1" x14ac:dyDescent="0.25">
      <c r="A126" s="188" t="s">
        <v>189</v>
      </c>
      <c r="B126" s="133" t="s">
        <v>249</v>
      </c>
      <c r="C126" s="363">
        <v>9000</v>
      </c>
      <c r="D126" s="130" t="s">
        <v>158</v>
      </c>
      <c r="E126" s="177" t="s">
        <v>160</v>
      </c>
      <c r="F126" s="187"/>
      <c r="G126" s="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</row>
    <row r="127" spans="1:38" s="61" customFormat="1" ht="14.25" customHeight="1" x14ac:dyDescent="0.25">
      <c r="A127" s="188" t="s">
        <v>189</v>
      </c>
      <c r="B127" s="133" t="s">
        <v>250</v>
      </c>
      <c r="C127" s="363">
        <v>6000</v>
      </c>
      <c r="D127" s="130" t="s">
        <v>158</v>
      </c>
      <c r="E127" s="177" t="s">
        <v>160</v>
      </c>
      <c r="F127" s="187"/>
      <c r="G127" s="26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38" s="61" customFormat="1" ht="14.25" customHeight="1" x14ac:dyDescent="0.25">
      <c r="A128" s="188" t="s">
        <v>189</v>
      </c>
      <c r="B128" s="133" t="s">
        <v>251</v>
      </c>
      <c r="C128" s="363">
        <v>15000</v>
      </c>
      <c r="D128" s="130" t="s">
        <v>158</v>
      </c>
      <c r="E128" s="177" t="s">
        <v>160</v>
      </c>
      <c r="F128" s="187"/>
      <c r="G128" s="26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1:38" s="61" customFormat="1" ht="14.25" customHeight="1" x14ac:dyDescent="0.25">
      <c r="A129" s="188" t="s">
        <v>189</v>
      </c>
      <c r="B129" s="133" t="s">
        <v>252</v>
      </c>
      <c r="C129" s="363">
        <v>60000</v>
      </c>
      <c r="D129" s="130" t="s">
        <v>158</v>
      </c>
      <c r="E129" s="177" t="s">
        <v>160</v>
      </c>
      <c r="F129" s="187"/>
      <c r="G129" s="26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</row>
    <row r="130" spans="1:38" s="61" customFormat="1" ht="14.25" customHeight="1" x14ac:dyDescent="0.25">
      <c r="A130" s="188" t="s">
        <v>189</v>
      </c>
      <c r="B130" s="133" t="s">
        <v>253</v>
      </c>
      <c r="C130" s="363">
        <v>50000</v>
      </c>
      <c r="D130" s="130" t="s">
        <v>158</v>
      </c>
      <c r="E130" s="177" t="s">
        <v>160</v>
      </c>
      <c r="F130" s="187"/>
      <c r="G130" s="26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1:38" s="61" customFormat="1" ht="14.25" customHeight="1" x14ac:dyDescent="0.25">
      <c r="A131" s="188" t="s">
        <v>189</v>
      </c>
      <c r="B131" s="133" t="s">
        <v>254</v>
      </c>
      <c r="C131" s="363">
        <v>75000</v>
      </c>
      <c r="D131" s="130" t="s">
        <v>158</v>
      </c>
      <c r="E131" s="177" t="s">
        <v>160</v>
      </c>
      <c r="F131" s="187"/>
      <c r="G131" s="26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</row>
    <row r="132" spans="1:38" s="61" customFormat="1" ht="14.25" customHeight="1" x14ac:dyDescent="0.25">
      <c r="A132" s="188" t="s">
        <v>189</v>
      </c>
      <c r="B132" s="133" t="s">
        <v>255</v>
      </c>
      <c r="C132" s="363">
        <v>25000</v>
      </c>
      <c r="D132" s="130" t="s">
        <v>158</v>
      </c>
      <c r="E132" s="177" t="s">
        <v>160</v>
      </c>
      <c r="F132" s="187"/>
      <c r="G132" s="26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</row>
    <row r="133" spans="1:38" s="61" customFormat="1" ht="14.25" customHeight="1" x14ac:dyDescent="0.25">
      <c r="A133" s="188" t="s">
        <v>189</v>
      </c>
      <c r="B133" s="133" t="s">
        <v>256</v>
      </c>
      <c r="C133" s="363">
        <v>15000</v>
      </c>
      <c r="D133" s="130" t="s">
        <v>158</v>
      </c>
      <c r="E133" s="177" t="s">
        <v>160</v>
      </c>
      <c r="F133" s="187"/>
      <c r="G133" s="26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1:38" x14ac:dyDescent="0.25">
      <c r="A134" s="129" t="s">
        <v>187</v>
      </c>
      <c r="B134" s="186" t="s">
        <v>72</v>
      </c>
      <c r="C134" s="17"/>
      <c r="D134" s="17"/>
      <c r="E134" s="184"/>
      <c r="F134" s="80">
        <f>SUM(C135:C137)</f>
        <v>53335.979999999996</v>
      </c>
      <c r="G134" s="12"/>
    </row>
    <row r="135" spans="1:38" ht="15.75" x14ac:dyDescent="0.25">
      <c r="A135" s="125" t="s">
        <v>187</v>
      </c>
      <c r="B135" s="93" t="s">
        <v>186</v>
      </c>
      <c r="C135" s="95">
        <v>20000</v>
      </c>
      <c r="D135" s="17" t="s">
        <v>166</v>
      </c>
      <c r="E135" s="184" t="s">
        <v>160</v>
      </c>
      <c r="F135" s="183"/>
      <c r="G135" s="185"/>
    </row>
    <row r="136" spans="1:38" ht="15.75" x14ac:dyDescent="0.25">
      <c r="A136" s="125" t="s">
        <v>187</v>
      </c>
      <c r="B136" s="93" t="s">
        <v>71</v>
      </c>
      <c r="C136" s="364">
        <v>24335.98</v>
      </c>
      <c r="D136" s="17" t="s">
        <v>188</v>
      </c>
      <c r="E136" s="184" t="s">
        <v>160</v>
      </c>
      <c r="F136" s="183"/>
      <c r="G136" s="182"/>
    </row>
    <row r="137" spans="1:38" ht="15.75" x14ac:dyDescent="0.25">
      <c r="A137" s="125" t="s">
        <v>187</v>
      </c>
      <c r="B137" s="93" t="s">
        <v>24</v>
      </c>
      <c r="C137" s="44">
        <v>9000</v>
      </c>
      <c r="D137" t="s">
        <v>257</v>
      </c>
      <c r="E137" s="184" t="s">
        <v>160</v>
      </c>
      <c r="F137" s="183"/>
      <c r="G137" s="182"/>
    </row>
    <row r="138" spans="1:38" x14ac:dyDescent="0.25">
      <c r="A138" s="129" t="s">
        <v>184</v>
      </c>
      <c r="B138" s="77" t="s">
        <v>70</v>
      </c>
      <c r="C138" s="44"/>
      <c r="D138" s="78"/>
      <c r="E138" s="180"/>
      <c r="F138" s="79">
        <f>SUM(C139:C141)</f>
        <v>38926</v>
      </c>
      <c r="G138" s="26"/>
    </row>
    <row r="139" spans="1:38" x14ac:dyDescent="0.25">
      <c r="A139" s="125" t="s">
        <v>184</v>
      </c>
      <c r="B139" s="93" t="s">
        <v>69</v>
      </c>
      <c r="C139" s="44">
        <v>13900</v>
      </c>
      <c r="D139" s="78" t="s">
        <v>157</v>
      </c>
      <c r="E139" s="180" t="s">
        <v>155</v>
      </c>
      <c r="F139" s="179"/>
      <c r="G139" s="26"/>
    </row>
    <row r="140" spans="1:38" x14ac:dyDescent="0.25">
      <c r="A140" s="125" t="s">
        <v>184</v>
      </c>
      <c r="B140" s="93" t="s">
        <v>68</v>
      </c>
      <c r="C140" s="44">
        <v>15026</v>
      </c>
      <c r="D140" s="78" t="s">
        <v>185</v>
      </c>
      <c r="E140" s="180" t="s">
        <v>160</v>
      </c>
      <c r="F140" s="179"/>
      <c r="G140" s="26"/>
    </row>
    <row r="141" spans="1:38" x14ac:dyDescent="0.25">
      <c r="A141" s="125" t="s">
        <v>184</v>
      </c>
      <c r="B141" s="93" t="s">
        <v>68</v>
      </c>
      <c r="C141" s="181">
        <v>10000</v>
      </c>
      <c r="D141" s="78" t="s">
        <v>183</v>
      </c>
      <c r="E141" s="180" t="s">
        <v>160</v>
      </c>
      <c r="F141" s="179"/>
      <c r="G141" s="26"/>
    </row>
    <row r="142" spans="1:38" x14ac:dyDescent="0.25">
      <c r="A142" s="178" t="s">
        <v>181</v>
      </c>
      <c r="B142" s="77" t="s">
        <v>67</v>
      </c>
      <c r="C142" s="44"/>
      <c r="D142" s="133"/>
      <c r="E142" s="177"/>
      <c r="F142" s="174">
        <f>SUM(C143:C150)</f>
        <v>1844300</v>
      </c>
      <c r="G142" s="26"/>
    </row>
    <row r="143" spans="1:38" x14ac:dyDescent="0.25">
      <c r="A143" s="176" t="s">
        <v>181</v>
      </c>
      <c r="B143" s="93" t="s">
        <v>233</v>
      </c>
      <c r="C143" s="44">
        <v>341000</v>
      </c>
      <c r="D143" s="133" t="s">
        <v>158</v>
      </c>
      <c r="E143" s="177" t="s">
        <v>160</v>
      </c>
      <c r="F143" s="174"/>
      <c r="G143" s="26"/>
    </row>
    <row r="144" spans="1:38" x14ac:dyDescent="0.25">
      <c r="A144" s="176" t="s">
        <v>181</v>
      </c>
      <c r="B144" s="133" t="s">
        <v>182</v>
      </c>
      <c r="C144" s="175">
        <v>125000</v>
      </c>
      <c r="D144" s="133" t="s">
        <v>158</v>
      </c>
      <c r="E144" s="133" t="s">
        <v>160</v>
      </c>
      <c r="F144" s="174"/>
      <c r="G144" s="26"/>
    </row>
    <row r="145" spans="1:38" x14ac:dyDescent="0.25">
      <c r="A145" s="173" t="s">
        <v>181</v>
      </c>
      <c r="B145" s="78" t="s">
        <v>65</v>
      </c>
      <c r="C145" s="52">
        <v>380000</v>
      </c>
      <c r="D145" s="78" t="s">
        <v>158</v>
      </c>
      <c r="E145" s="78" t="s">
        <v>155</v>
      </c>
      <c r="F145" s="79"/>
      <c r="G145" s="26"/>
    </row>
    <row r="146" spans="1:38" x14ac:dyDescent="0.25">
      <c r="A146" s="125" t="s">
        <v>181</v>
      </c>
      <c r="B146" s="78" t="s">
        <v>64</v>
      </c>
      <c r="C146" s="52">
        <v>400000</v>
      </c>
      <c r="D146" s="78" t="s">
        <v>158</v>
      </c>
      <c r="E146" s="78" t="s">
        <v>155</v>
      </c>
      <c r="F146" s="79"/>
      <c r="G146" s="26"/>
    </row>
    <row r="147" spans="1:38" x14ac:dyDescent="0.25">
      <c r="A147" s="125" t="s">
        <v>181</v>
      </c>
      <c r="B147" s="78" t="s">
        <v>62</v>
      </c>
      <c r="C147" s="53">
        <v>130000</v>
      </c>
      <c r="D147" s="78" t="s">
        <v>158</v>
      </c>
      <c r="E147" s="78" t="s">
        <v>155</v>
      </c>
      <c r="F147" s="155"/>
      <c r="G147" s="26"/>
    </row>
    <row r="148" spans="1:38" x14ac:dyDescent="0.25">
      <c r="A148" s="125" t="s">
        <v>181</v>
      </c>
      <c r="B148" s="78" t="s">
        <v>60</v>
      </c>
      <c r="C148" s="53">
        <v>140000</v>
      </c>
      <c r="D148" s="78" t="s">
        <v>158</v>
      </c>
      <c r="E148" s="78" t="s">
        <v>155</v>
      </c>
      <c r="F148" s="155"/>
      <c r="G148" s="26"/>
    </row>
    <row r="149" spans="1:38" x14ac:dyDescent="0.25">
      <c r="A149" s="125" t="s">
        <v>181</v>
      </c>
      <c r="B149" s="78" t="s">
        <v>59</v>
      </c>
      <c r="C149" s="53">
        <v>300000</v>
      </c>
      <c r="D149" s="78" t="s">
        <v>158</v>
      </c>
      <c r="E149" s="78" t="s">
        <v>155</v>
      </c>
      <c r="F149" s="155"/>
      <c r="G149" s="26"/>
    </row>
    <row r="150" spans="1:38" ht="15.75" thickBot="1" x14ac:dyDescent="0.3">
      <c r="A150" s="123" t="s">
        <v>181</v>
      </c>
      <c r="B150" s="148" t="s">
        <v>58</v>
      </c>
      <c r="C150" s="172">
        <v>28300</v>
      </c>
      <c r="D150" s="148" t="s">
        <v>157</v>
      </c>
      <c r="E150" s="148" t="s">
        <v>155</v>
      </c>
      <c r="F150" s="171"/>
      <c r="G150" s="146"/>
    </row>
    <row r="151" spans="1:38" ht="24.75" customHeight="1" thickBot="1" x14ac:dyDescent="0.3">
      <c r="B151" s="7" t="s">
        <v>180</v>
      </c>
      <c r="C151" s="170"/>
      <c r="D151" s="7"/>
      <c r="E151" s="7"/>
      <c r="F151" s="169"/>
      <c r="G151" s="144"/>
    </row>
    <row r="152" spans="1:38" s="61" customFormat="1" ht="31.5" thickBot="1" x14ac:dyDescent="0.35">
      <c r="A152" s="143" t="s">
        <v>170</v>
      </c>
      <c r="B152" s="142"/>
      <c r="C152" s="141" t="s">
        <v>75</v>
      </c>
      <c r="D152" s="140" t="s">
        <v>169</v>
      </c>
      <c r="E152" s="140" t="s">
        <v>168</v>
      </c>
      <c r="F152" s="139" t="s">
        <v>74</v>
      </c>
      <c r="G152" s="138" t="s">
        <v>151</v>
      </c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x14ac:dyDescent="0.25">
      <c r="A153" s="137" t="s">
        <v>177</v>
      </c>
      <c r="B153" s="168" t="s">
        <v>57</v>
      </c>
      <c r="C153" s="167"/>
      <c r="D153" s="166"/>
      <c r="E153" s="166"/>
      <c r="F153" s="134">
        <f>SUM(C154:C163)</f>
        <v>654377</v>
      </c>
      <c r="G153" s="26"/>
    </row>
    <row r="154" spans="1:38" ht="15.75" x14ac:dyDescent="0.25">
      <c r="A154" s="125" t="s">
        <v>177</v>
      </c>
      <c r="B154" s="89" t="s">
        <v>274</v>
      </c>
      <c r="C154" s="95">
        <v>129732</v>
      </c>
      <c r="D154" s="93" t="s">
        <v>156</v>
      </c>
      <c r="E154" s="78" t="s">
        <v>155</v>
      </c>
      <c r="F154" s="165"/>
      <c r="G154" s="164"/>
    </row>
    <row r="155" spans="1:38" x14ac:dyDescent="0.25">
      <c r="A155" s="125" t="s">
        <v>177</v>
      </c>
      <c r="B155" s="89" t="s">
        <v>56</v>
      </c>
      <c r="C155" s="44">
        <v>208965</v>
      </c>
      <c r="D155" s="93" t="s">
        <v>275</v>
      </c>
      <c r="E155" s="78" t="s">
        <v>160</v>
      </c>
      <c r="F155" s="163"/>
      <c r="G155" s="161"/>
    </row>
    <row r="156" spans="1:38" x14ac:dyDescent="0.25">
      <c r="A156" s="125" t="s">
        <v>177</v>
      </c>
      <c r="B156" s="89" t="s">
        <v>277</v>
      </c>
      <c r="C156" s="44">
        <v>149200</v>
      </c>
      <c r="D156" s="93" t="s">
        <v>276</v>
      </c>
      <c r="E156" s="78" t="s">
        <v>160</v>
      </c>
      <c r="F156" s="77"/>
      <c r="G156" s="26"/>
    </row>
    <row r="157" spans="1:38" x14ac:dyDescent="0.25">
      <c r="A157" s="125" t="s">
        <v>177</v>
      </c>
      <c r="B157" s="93" t="s">
        <v>54</v>
      </c>
      <c r="C157" s="44">
        <v>29400</v>
      </c>
      <c r="D157" s="93" t="s">
        <v>278</v>
      </c>
      <c r="E157" s="78" t="s">
        <v>160</v>
      </c>
      <c r="F157" s="77"/>
      <c r="G157" s="26"/>
    </row>
    <row r="158" spans="1:38" x14ac:dyDescent="0.25">
      <c r="A158" s="125" t="s">
        <v>177</v>
      </c>
      <c r="B158" s="89" t="s">
        <v>279</v>
      </c>
      <c r="C158" s="44">
        <v>53280</v>
      </c>
      <c r="D158" s="93" t="s">
        <v>179</v>
      </c>
      <c r="E158" s="78" t="s">
        <v>160</v>
      </c>
      <c r="F158" s="77"/>
      <c r="G158" s="26"/>
    </row>
    <row r="159" spans="1:38" ht="15.75" x14ac:dyDescent="0.25">
      <c r="A159" s="125" t="s">
        <v>177</v>
      </c>
      <c r="B159" s="89" t="s">
        <v>178</v>
      </c>
      <c r="C159" s="44">
        <v>9800</v>
      </c>
      <c r="D159" s="93" t="s">
        <v>157</v>
      </c>
      <c r="E159" s="78" t="s">
        <v>155</v>
      </c>
      <c r="F159" s="162"/>
      <c r="G159" s="26"/>
    </row>
    <row r="160" spans="1:38" x14ac:dyDescent="0.25">
      <c r="A160" s="125" t="s">
        <v>177</v>
      </c>
      <c r="B160" s="89" t="s">
        <v>51</v>
      </c>
      <c r="C160" s="44">
        <v>45000</v>
      </c>
      <c r="D160" s="93" t="s">
        <v>157</v>
      </c>
      <c r="E160" s="78" t="s">
        <v>155</v>
      </c>
      <c r="F160" s="77"/>
      <c r="G160" s="26"/>
    </row>
    <row r="161" spans="1:38" x14ac:dyDescent="0.25">
      <c r="A161" s="125" t="s">
        <v>177</v>
      </c>
      <c r="B161" s="89" t="s">
        <v>280</v>
      </c>
      <c r="C161" s="44">
        <v>3000</v>
      </c>
      <c r="D161" s="93" t="s">
        <v>157</v>
      </c>
      <c r="E161" s="78" t="s">
        <v>155</v>
      </c>
      <c r="F161" s="77"/>
      <c r="G161" s="26"/>
    </row>
    <row r="162" spans="1:38" x14ac:dyDescent="0.25">
      <c r="A162" s="125" t="s">
        <v>177</v>
      </c>
      <c r="B162" s="89" t="s">
        <v>49</v>
      </c>
      <c r="C162" s="44">
        <v>20000</v>
      </c>
      <c r="D162" s="93" t="s">
        <v>157</v>
      </c>
      <c r="E162" s="78" t="s">
        <v>155</v>
      </c>
      <c r="F162" s="79"/>
      <c r="G162" s="26"/>
    </row>
    <row r="163" spans="1:38" x14ac:dyDescent="0.25">
      <c r="A163" s="125" t="s">
        <v>177</v>
      </c>
      <c r="B163" s="89" t="s">
        <v>281</v>
      </c>
      <c r="C163" s="44">
        <v>6000</v>
      </c>
      <c r="D163" s="93" t="s">
        <v>282</v>
      </c>
      <c r="E163" s="78" t="s">
        <v>160</v>
      </c>
      <c r="F163" s="79"/>
      <c r="G163" s="26"/>
    </row>
    <row r="164" spans="1:38" x14ac:dyDescent="0.25">
      <c r="A164" s="129" t="s">
        <v>175</v>
      </c>
      <c r="B164" s="77" t="s">
        <v>48</v>
      </c>
      <c r="C164" s="44"/>
      <c r="D164" s="11"/>
      <c r="E164" s="11"/>
      <c r="F164" s="79">
        <f>SUM(C165:C182)</f>
        <v>605900</v>
      </c>
      <c r="G164" s="26"/>
    </row>
    <row r="165" spans="1:38" x14ac:dyDescent="0.25">
      <c r="A165" s="125" t="s">
        <v>175</v>
      </c>
      <c r="B165" s="78" t="s">
        <v>47</v>
      </c>
      <c r="C165" s="17">
        <v>200000</v>
      </c>
      <c r="D165" s="78" t="s">
        <v>156</v>
      </c>
      <c r="E165" s="78" t="s">
        <v>155</v>
      </c>
      <c r="F165" s="77"/>
      <c r="G165" s="26"/>
    </row>
    <row r="166" spans="1:38" x14ac:dyDescent="0.25">
      <c r="A166" s="125" t="s">
        <v>175</v>
      </c>
      <c r="B166" s="78" t="s">
        <v>46</v>
      </c>
      <c r="C166" s="17">
        <v>15000</v>
      </c>
      <c r="D166" s="78" t="s">
        <v>336</v>
      </c>
      <c r="E166" s="78" t="s">
        <v>160</v>
      </c>
      <c r="F166" s="77"/>
      <c r="G166" s="26"/>
    </row>
    <row r="167" spans="1:38" x14ac:dyDescent="0.25">
      <c r="A167" s="125" t="s">
        <v>175</v>
      </c>
      <c r="B167" s="78" t="s">
        <v>45</v>
      </c>
      <c r="C167" s="17">
        <v>9000</v>
      </c>
      <c r="D167" s="78" t="s">
        <v>335</v>
      </c>
      <c r="E167" s="78" t="s">
        <v>160</v>
      </c>
      <c r="F167" s="77"/>
      <c r="G167" s="26"/>
    </row>
    <row r="168" spans="1:38" x14ac:dyDescent="0.25">
      <c r="A168" s="125" t="s">
        <v>175</v>
      </c>
      <c r="B168" s="78" t="s">
        <v>44</v>
      </c>
      <c r="C168" s="17">
        <v>14000</v>
      </c>
      <c r="D168" s="78" t="s">
        <v>337</v>
      </c>
      <c r="E168" s="78" t="s">
        <v>160</v>
      </c>
      <c r="F168" s="77"/>
      <c r="G168" s="26"/>
    </row>
    <row r="169" spans="1:38" ht="15" customHeight="1" x14ac:dyDescent="0.25">
      <c r="A169" s="125" t="s">
        <v>175</v>
      </c>
      <c r="B169" s="78" t="s">
        <v>39</v>
      </c>
      <c r="C169" s="52" t="s">
        <v>338</v>
      </c>
      <c r="D169" s="78" t="s">
        <v>176</v>
      </c>
      <c r="E169" s="78" t="s">
        <v>155</v>
      </c>
      <c r="F169" s="77"/>
      <c r="G169" s="26"/>
    </row>
    <row r="170" spans="1:38" ht="15.75" customHeight="1" x14ac:dyDescent="0.25">
      <c r="A170" s="125" t="s">
        <v>175</v>
      </c>
      <c r="B170" s="78" t="s">
        <v>38</v>
      </c>
      <c r="C170" s="52">
        <v>36400</v>
      </c>
      <c r="D170" s="78" t="s">
        <v>339</v>
      </c>
      <c r="E170" s="78" t="s">
        <v>155</v>
      </c>
      <c r="F170" s="77"/>
      <c r="G170" s="26"/>
    </row>
    <row r="171" spans="1:38" s="33" customFormat="1" ht="16.5" customHeight="1" x14ac:dyDescent="0.25">
      <c r="A171" s="125" t="s">
        <v>175</v>
      </c>
      <c r="B171" s="78" t="s">
        <v>42</v>
      </c>
      <c r="C171" s="52">
        <v>3500</v>
      </c>
      <c r="D171" s="78" t="s">
        <v>238</v>
      </c>
      <c r="E171" s="78" t="s">
        <v>160</v>
      </c>
      <c r="F171" s="77"/>
      <c r="G171" s="26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</row>
    <row r="172" spans="1:38" ht="15.75" customHeight="1" x14ac:dyDescent="0.25">
      <c r="A172" s="125" t="s">
        <v>175</v>
      </c>
      <c r="B172" s="78" t="s">
        <v>324</v>
      </c>
      <c r="C172" s="52">
        <v>8000</v>
      </c>
      <c r="D172" s="78" t="s">
        <v>340</v>
      </c>
      <c r="E172" s="78" t="s">
        <v>160</v>
      </c>
      <c r="F172" s="77"/>
      <c r="G172" s="26"/>
    </row>
    <row r="173" spans="1:38" s="33" customFormat="1" ht="15" customHeight="1" x14ac:dyDescent="0.25">
      <c r="A173" s="125" t="s">
        <v>175</v>
      </c>
      <c r="B173" s="78" t="s">
        <v>325</v>
      </c>
      <c r="C173" s="52">
        <v>39000</v>
      </c>
      <c r="D173" s="78" t="s">
        <v>341</v>
      </c>
      <c r="E173" s="78" t="s">
        <v>160</v>
      </c>
      <c r="F173" s="77"/>
      <c r="G173" s="26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</row>
    <row r="174" spans="1:38" s="33" customFormat="1" ht="15.75" customHeight="1" x14ac:dyDescent="0.25">
      <c r="A174" s="160" t="s">
        <v>175</v>
      </c>
      <c r="B174" s="93" t="s">
        <v>326</v>
      </c>
      <c r="C174" s="92">
        <v>12000</v>
      </c>
      <c r="D174" s="78" t="s">
        <v>342</v>
      </c>
      <c r="E174" s="78" t="s">
        <v>160</v>
      </c>
      <c r="F174" s="159"/>
      <c r="G174" s="161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</row>
    <row r="175" spans="1:38" s="33" customFormat="1" ht="15.75" customHeight="1" x14ac:dyDescent="0.25">
      <c r="A175" s="160" t="s">
        <v>175</v>
      </c>
      <c r="B175" s="93" t="s">
        <v>327</v>
      </c>
      <c r="C175" s="92">
        <v>75000</v>
      </c>
      <c r="D175" s="78" t="s">
        <v>327</v>
      </c>
      <c r="E175" s="78" t="s">
        <v>160</v>
      </c>
      <c r="F175" s="159"/>
      <c r="G175" s="161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</row>
    <row r="176" spans="1:38" s="33" customFormat="1" ht="15.75" customHeight="1" x14ac:dyDescent="0.25">
      <c r="A176" s="160" t="s">
        <v>175</v>
      </c>
      <c r="B176" s="93" t="s">
        <v>328</v>
      </c>
      <c r="C176" s="92">
        <v>15000</v>
      </c>
      <c r="D176" s="78" t="s">
        <v>343</v>
      </c>
      <c r="E176" s="78" t="s">
        <v>160</v>
      </c>
      <c r="F176" s="159"/>
      <c r="G176" s="158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</row>
    <row r="177" spans="1:38" s="33" customFormat="1" ht="15.75" customHeight="1" x14ac:dyDescent="0.25">
      <c r="A177" s="160" t="s">
        <v>175</v>
      </c>
      <c r="B177" s="93" t="s">
        <v>329</v>
      </c>
      <c r="C177" s="92">
        <v>6000</v>
      </c>
      <c r="D177" s="93" t="s">
        <v>344</v>
      </c>
      <c r="E177" s="78" t="s">
        <v>160</v>
      </c>
      <c r="F177" s="159"/>
      <c r="G177" s="158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</row>
    <row r="178" spans="1:38" s="33" customFormat="1" ht="15.75" customHeight="1" x14ac:dyDescent="0.25">
      <c r="A178" s="160" t="s">
        <v>175</v>
      </c>
      <c r="B178" s="93" t="s">
        <v>330</v>
      </c>
      <c r="C178" s="92">
        <v>50000</v>
      </c>
      <c r="D178" s="78" t="s">
        <v>239</v>
      </c>
      <c r="E178" s="78" t="s">
        <v>160</v>
      </c>
      <c r="F178" s="159"/>
      <c r="G178" s="15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</row>
    <row r="179" spans="1:38" s="33" customFormat="1" ht="15.75" customHeight="1" x14ac:dyDescent="0.25">
      <c r="A179" s="160" t="s">
        <v>175</v>
      </c>
      <c r="B179" s="93" t="s">
        <v>331</v>
      </c>
      <c r="C179" s="92">
        <v>5000</v>
      </c>
      <c r="D179" s="78" t="s">
        <v>345</v>
      </c>
      <c r="E179" s="78" t="s">
        <v>160</v>
      </c>
      <c r="F179" s="159"/>
      <c r="G179" s="158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</row>
    <row r="180" spans="1:38" s="33" customFormat="1" ht="15.75" customHeight="1" x14ac:dyDescent="0.25">
      <c r="A180" s="160" t="s">
        <v>175</v>
      </c>
      <c r="B180" s="93" t="s">
        <v>332</v>
      </c>
      <c r="C180" s="92">
        <v>18000</v>
      </c>
      <c r="D180" s="78" t="s">
        <v>346</v>
      </c>
      <c r="E180" s="78" t="s">
        <v>160</v>
      </c>
      <c r="F180" s="159"/>
      <c r="G180" s="158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</row>
    <row r="181" spans="1:38" s="33" customFormat="1" ht="15.75" customHeight="1" x14ac:dyDescent="0.25">
      <c r="A181" s="160" t="s">
        <v>175</v>
      </c>
      <c r="B181" s="93" t="s">
        <v>333</v>
      </c>
      <c r="C181" s="92">
        <v>100000</v>
      </c>
      <c r="D181" s="78" t="s">
        <v>347</v>
      </c>
      <c r="E181" s="78" t="s">
        <v>155</v>
      </c>
      <c r="F181" s="159"/>
      <c r="G181" s="158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</row>
    <row r="182" spans="1:38" s="33" customFormat="1" ht="15.75" customHeight="1" x14ac:dyDescent="0.25">
      <c r="A182" s="160" t="s">
        <v>175</v>
      </c>
      <c r="B182" s="93" t="s">
        <v>334</v>
      </c>
      <c r="C182" s="92" t="s">
        <v>348</v>
      </c>
      <c r="D182" s="78" t="s">
        <v>176</v>
      </c>
      <c r="E182" s="78" t="s">
        <v>160</v>
      </c>
      <c r="F182" s="159"/>
      <c r="G182" s="158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</row>
    <row r="183" spans="1:38" s="33" customFormat="1" x14ac:dyDescent="0.25">
      <c r="A183" s="129" t="s">
        <v>174</v>
      </c>
      <c r="B183" s="153" t="s">
        <v>37</v>
      </c>
      <c r="C183" s="41"/>
      <c r="D183" s="132"/>
      <c r="E183" s="132"/>
      <c r="F183" s="157">
        <f>SUM(C184:C204)</f>
        <v>545010</v>
      </c>
      <c r="G183" s="26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</row>
    <row r="184" spans="1:38" s="33" customFormat="1" x14ac:dyDescent="0.25">
      <c r="A184" s="173" t="s">
        <v>174</v>
      </c>
      <c r="B184" s="156" t="s">
        <v>403</v>
      </c>
      <c r="C184" s="41">
        <v>80000</v>
      </c>
      <c r="D184" s="381" t="s">
        <v>158</v>
      </c>
      <c r="E184" s="381" t="s">
        <v>155</v>
      </c>
      <c r="F184" s="157"/>
      <c r="G184" s="26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</row>
    <row r="185" spans="1:38" s="33" customFormat="1" x14ac:dyDescent="0.25">
      <c r="A185" s="173" t="s">
        <v>174</v>
      </c>
      <c r="B185" s="156" t="s">
        <v>404</v>
      </c>
      <c r="C185" s="41">
        <v>12000</v>
      </c>
      <c r="D185" s="381" t="s">
        <v>158</v>
      </c>
      <c r="E185" s="381" t="s">
        <v>155</v>
      </c>
      <c r="F185" s="157"/>
      <c r="G185" s="26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</row>
    <row r="186" spans="1:38" s="33" customFormat="1" x14ac:dyDescent="0.25">
      <c r="A186" s="173" t="s">
        <v>174</v>
      </c>
      <c r="B186" s="156" t="s">
        <v>405</v>
      </c>
      <c r="C186" s="41">
        <v>20000</v>
      </c>
      <c r="D186" s="381" t="s">
        <v>158</v>
      </c>
      <c r="E186" s="381" t="s">
        <v>155</v>
      </c>
      <c r="F186" s="157"/>
      <c r="G186" s="2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</row>
    <row r="187" spans="1:38" s="33" customFormat="1" ht="15.75" customHeight="1" x14ac:dyDescent="0.25">
      <c r="A187" s="125" t="s">
        <v>174</v>
      </c>
      <c r="B187" s="156" t="s">
        <v>389</v>
      </c>
      <c r="C187" s="361">
        <v>100000</v>
      </c>
      <c r="D187" s="152" t="s">
        <v>158</v>
      </c>
      <c r="E187" s="152" t="s">
        <v>155</v>
      </c>
      <c r="F187" s="155"/>
      <c r="G187" s="26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</row>
    <row r="188" spans="1:38" s="33" customFormat="1" ht="15.75" customHeight="1" x14ac:dyDescent="0.25">
      <c r="A188" s="125" t="s">
        <v>174</v>
      </c>
      <c r="B188" s="156" t="s">
        <v>406</v>
      </c>
      <c r="C188" s="361">
        <v>10000</v>
      </c>
      <c r="D188" s="152" t="s">
        <v>407</v>
      </c>
      <c r="E188" s="152" t="s">
        <v>160</v>
      </c>
      <c r="F188" s="155"/>
      <c r="G188" s="26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</row>
    <row r="189" spans="1:38" s="33" customFormat="1" ht="15.75" customHeight="1" x14ac:dyDescent="0.25">
      <c r="A189" s="125" t="s">
        <v>174</v>
      </c>
      <c r="B189" s="156" t="s">
        <v>408</v>
      </c>
      <c r="C189" s="361">
        <v>12000</v>
      </c>
      <c r="D189" s="152" t="s">
        <v>409</v>
      </c>
      <c r="E189" s="152" t="s">
        <v>160</v>
      </c>
      <c r="F189" s="155"/>
      <c r="G189" s="26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</row>
    <row r="190" spans="1:38" s="33" customFormat="1" ht="15.75" customHeight="1" x14ac:dyDescent="0.25">
      <c r="A190" s="125" t="s">
        <v>174</v>
      </c>
      <c r="B190" s="156" t="s">
        <v>410</v>
      </c>
      <c r="C190" s="361">
        <v>12000</v>
      </c>
      <c r="D190" s="152" t="s">
        <v>409</v>
      </c>
      <c r="E190" s="152" t="s">
        <v>160</v>
      </c>
      <c r="F190" s="155"/>
      <c r="G190" s="26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</row>
    <row r="191" spans="1:38" s="33" customFormat="1" ht="15.75" customHeight="1" x14ac:dyDescent="0.25">
      <c r="A191" s="125" t="s">
        <v>174</v>
      </c>
      <c r="B191" s="156" t="s">
        <v>411</v>
      </c>
      <c r="C191" s="361">
        <v>2500</v>
      </c>
      <c r="D191" s="152" t="s">
        <v>409</v>
      </c>
      <c r="E191" s="152" t="s">
        <v>160</v>
      </c>
      <c r="F191" s="155"/>
      <c r="G191" s="26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</row>
    <row r="192" spans="1:38" s="33" customFormat="1" ht="15.75" customHeight="1" x14ac:dyDescent="0.25">
      <c r="A192" s="125" t="s">
        <v>174</v>
      </c>
      <c r="B192" s="156" t="s">
        <v>412</v>
      </c>
      <c r="C192" s="361">
        <v>5000</v>
      </c>
      <c r="D192" s="152" t="s">
        <v>413</v>
      </c>
      <c r="E192" s="152" t="s">
        <v>160</v>
      </c>
      <c r="F192" s="155"/>
      <c r="G192" s="26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</row>
    <row r="193" spans="1:38" s="33" customFormat="1" ht="15.75" customHeight="1" x14ac:dyDescent="0.25">
      <c r="A193" s="125" t="s">
        <v>174</v>
      </c>
      <c r="B193" s="156" t="s">
        <v>414</v>
      </c>
      <c r="C193" s="361">
        <v>15000</v>
      </c>
      <c r="D193" s="152" t="s">
        <v>409</v>
      </c>
      <c r="E193" s="152" t="s">
        <v>160</v>
      </c>
      <c r="F193" s="155"/>
      <c r="G193" s="26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</row>
    <row r="194" spans="1:38" s="33" customFormat="1" ht="15.75" customHeight="1" x14ac:dyDescent="0.25">
      <c r="A194" s="125" t="s">
        <v>174</v>
      </c>
      <c r="B194" s="156" t="s">
        <v>415</v>
      </c>
      <c r="C194" s="361">
        <v>5000</v>
      </c>
      <c r="D194" s="152" t="s">
        <v>409</v>
      </c>
      <c r="E194" s="152" t="s">
        <v>160</v>
      </c>
      <c r="F194" s="155"/>
      <c r="G194" s="26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</row>
    <row r="195" spans="1:38" s="33" customFormat="1" ht="15.75" customHeight="1" x14ac:dyDescent="0.25">
      <c r="A195" s="125" t="s">
        <v>174</v>
      </c>
      <c r="B195" s="156" t="s">
        <v>416</v>
      </c>
      <c r="C195" s="361">
        <v>5000</v>
      </c>
      <c r="D195" s="152" t="s">
        <v>413</v>
      </c>
      <c r="E195" s="152" t="s">
        <v>160</v>
      </c>
      <c r="F195" s="155"/>
      <c r="G195" s="26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</row>
    <row r="196" spans="1:38" s="33" customFormat="1" ht="15.75" customHeight="1" x14ac:dyDescent="0.25">
      <c r="A196" s="125" t="s">
        <v>174</v>
      </c>
      <c r="B196" s="156" t="s">
        <v>417</v>
      </c>
      <c r="C196" s="361">
        <v>5000</v>
      </c>
      <c r="D196" s="152" t="s">
        <v>413</v>
      </c>
      <c r="E196" s="152" t="s">
        <v>160</v>
      </c>
      <c r="F196" s="155"/>
      <c r="G196" s="2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</row>
    <row r="197" spans="1:38" s="33" customFormat="1" x14ac:dyDescent="0.25">
      <c r="A197" s="125" t="s">
        <v>174</v>
      </c>
      <c r="B197" s="156" t="s">
        <v>418</v>
      </c>
      <c r="C197" s="361">
        <v>37510</v>
      </c>
      <c r="D197" s="152" t="s">
        <v>377</v>
      </c>
      <c r="E197" s="152" t="s">
        <v>160</v>
      </c>
      <c r="F197" s="155"/>
      <c r="G197" s="26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</row>
    <row r="198" spans="1:38" s="33" customFormat="1" x14ac:dyDescent="0.25">
      <c r="A198" s="125" t="s">
        <v>174</v>
      </c>
      <c r="B198" s="156" t="s">
        <v>378</v>
      </c>
      <c r="C198" s="361">
        <v>77000</v>
      </c>
      <c r="D198" s="152" t="s">
        <v>379</v>
      </c>
      <c r="E198" s="152" t="s">
        <v>160</v>
      </c>
      <c r="F198" s="155"/>
      <c r="G198" s="26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</row>
    <row r="199" spans="1:38" s="33" customFormat="1" x14ac:dyDescent="0.25">
      <c r="A199" s="125" t="s">
        <v>174</v>
      </c>
      <c r="B199" s="156" t="s">
        <v>33</v>
      </c>
      <c r="C199" s="361">
        <v>20000</v>
      </c>
      <c r="D199" s="152" t="s">
        <v>157</v>
      </c>
      <c r="E199" s="152" t="s">
        <v>155</v>
      </c>
      <c r="F199" s="155"/>
      <c r="G199" s="26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</row>
    <row r="200" spans="1:38" s="33" customFormat="1" ht="15" customHeight="1" x14ac:dyDescent="0.25">
      <c r="A200" s="125" t="s">
        <v>174</v>
      </c>
      <c r="B200" s="156" t="s">
        <v>381</v>
      </c>
      <c r="C200" s="361">
        <v>6000</v>
      </c>
      <c r="D200" s="152" t="s">
        <v>380</v>
      </c>
      <c r="E200" s="152" t="s">
        <v>160</v>
      </c>
      <c r="F200" s="155"/>
      <c r="G200" s="26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</row>
    <row r="201" spans="1:38" s="43" customFormat="1" x14ac:dyDescent="0.25">
      <c r="A201" s="154" t="s">
        <v>174</v>
      </c>
      <c r="B201" s="97" t="s">
        <v>390</v>
      </c>
      <c r="C201" s="95">
        <v>100000</v>
      </c>
      <c r="D201" s="88" t="s">
        <v>158</v>
      </c>
      <c r="E201" s="88" t="s">
        <v>155</v>
      </c>
      <c r="F201" s="79"/>
      <c r="G201" s="26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</row>
    <row r="202" spans="1:38" s="43" customFormat="1" x14ac:dyDescent="0.25">
      <c r="A202" s="154" t="s">
        <v>174</v>
      </c>
      <c r="B202" s="97" t="s">
        <v>382</v>
      </c>
      <c r="C202" s="44">
        <v>6000</v>
      </c>
      <c r="D202" s="88" t="s">
        <v>383</v>
      </c>
      <c r="E202" s="88" t="s">
        <v>160</v>
      </c>
      <c r="F202" s="79"/>
      <c r="G202" s="26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</row>
    <row r="203" spans="1:38" s="43" customFormat="1" x14ac:dyDescent="0.25">
      <c r="A203" s="154" t="s">
        <v>174</v>
      </c>
      <c r="B203" s="97" t="s">
        <v>384</v>
      </c>
      <c r="C203" s="44">
        <v>9000</v>
      </c>
      <c r="D203" s="88" t="s">
        <v>165</v>
      </c>
      <c r="E203" s="88" t="s">
        <v>160</v>
      </c>
      <c r="F203" s="79"/>
      <c r="G203" s="26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</row>
    <row r="204" spans="1:38" s="43" customFormat="1" x14ac:dyDescent="0.25">
      <c r="A204" s="154" t="s">
        <v>174</v>
      </c>
      <c r="B204" s="97" t="s">
        <v>385</v>
      </c>
      <c r="C204" s="44">
        <v>6000</v>
      </c>
      <c r="D204" s="88" t="s">
        <v>386</v>
      </c>
      <c r="E204" s="88" t="s">
        <v>160</v>
      </c>
      <c r="F204" s="79"/>
      <c r="G204" s="26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</row>
    <row r="205" spans="1:38" s="33" customFormat="1" x14ac:dyDescent="0.25">
      <c r="A205" s="129" t="s">
        <v>173</v>
      </c>
      <c r="B205" s="153" t="s">
        <v>29</v>
      </c>
      <c r="C205" s="41"/>
      <c r="D205" s="152"/>
      <c r="E205" s="151"/>
      <c r="F205" s="150">
        <f>SUM(C206:C208)</f>
        <v>243000</v>
      </c>
      <c r="G205" s="26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</row>
    <row r="206" spans="1:38" s="33" customFormat="1" x14ac:dyDescent="0.25">
      <c r="A206" s="244" t="s">
        <v>173</v>
      </c>
      <c r="B206" s="379" t="s">
        <v>398</v>
      </c>
      <c r="C206" s="376">
        <v>30000</v>
      </c>
      <c r="D206" s="377" t="s">
        <v>400</v>
      </c>
      <c r="E206" s="376" t="s">
        <v>160</v>
      </c>
      <c r="F206" s="378"/>
      <c r="G206" s="2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</row>
    <row r="207" spans="1:38" s="33" customFormat="1" x14ac:dyDescent="0.25">
      <c r="A207" s="244" t="s">
        <v>173</v>
      </c>
      <c r="B207" s="379" t="s">
        <v>399</v>
      </c>
      <c r="C207" s="376">
        <v>83000</v>
      </c>
      <c r="D207" s="377" t="s">
        <v>401</v>
      </c>
      <c r="E207" s="376" t="s">
        <v>160</v>
      </c>
      <c r="F207" s="378"/>
      <c r="G207" s="26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</row>
    <row r="208" spans="1:38" ht="15.75" thickBot="1" x14ac:dyDescent="0.3">
      <c r="A208" s="123" t="s">
        <v>173</v>
      </c>
      <c r="B208" s="149" t="s">
        <v>28</v>
      </c>
      <c r="C208" s="119">
        <v>130000</v>
      </c>
      <c r="D208" s="148" t="s">
        <v>172</v>
      </c>
      <c r="E208" s="382" t="s">
        <v>160</v>
      </c>
      <c r="F208" s="147"/>
      <c r="G208" s="146"/>
    </row>
    <row r="209" spans="1:38" ht="15.75" thickBot="1" x14ac:dyDescent="0.3">
      <c r="B209" s="7" t="s">
        <v>171</v>
      </c>
      <c r="C209" s="6"/>
      <c r="D209" s="7"/>
      <c r="E209" s="7"/>
      <c r="F209" s="145"/>
      <c r="G209" s="144"/>
    </row>
    <row r="210" spans="1:38" s="61" customFormat="1" ht="31.5" thickBot="1" x14ac:dyDescent="0.35">
      <c r="A210" s="143" t="s">
        <v>170</v>
      </c>
      <c r="B210" s="142"/>
      <c r="C210" s="141" t="s">
        <v>75</v>
      </c>
      <c r="D210" s="140" t="s">
        <v>169</v>
      </c>
      <c r="E210" s="140" t="s">
        <v>168</v>
      </c>
      <c r="F210" s="139" t="s">
        <v>74</v>
      </c>
      <c r="G210" s="138" t="s">
        <v>151</v>
      </c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</row>
    <row r="211" spans="1:38" s="33" customFormat="1" x14ac:dyDescent="0.25">
      <c r="A211" s="137" t="s">
        <v>164</v>
      </c>
      <c r="B211" s="136" t="s">
        <v>27</v>
      </c>
      <c r="C211" s="57"/>
      <c r="D211" s="135"/>
      <c r="E211" s="135"/>
      <c r="F211" s="134">
        <f>SUM(C212:C222)</f>
        <v>592500</v>
      </c>
      <c r="G211" s="26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</row>
    <row r="212" spans="1:38" s="33" customFormat="1" x14ac:dyDescent="0.25">
      <c r="A212" s="358" t="s">
        <v>164</v>
      </c>
      <c r="B212" s="130" t="s">
        <v>24</v>
      </c>
      <c r="C212" s="369" t="s">
        <v>357</v>
      </c>
      <c r="D212" s="359" t="s">
        <v>166</v>
      </c>
      <c r="E212" s="359" t="s">
        <v>160</v>
      </c>
      <c r="F212" s="360"/>
      <c r="G212" s="26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</row>
    <row r="213" spans="1:38" s="33" customFormat="1" x14ac:dyDescent="0.25">
      <c r="A213" s="125" t="s">
        <v>164</v>
      </c>
      <c r="B213" s="133" t="s">
        <v>26</v>
      </c>
      <c r="C213" s="17">
        <v>110000</v>
      </c>
      <c r="D213" s="78" t="s">
        <v>167</v>
      </c>
      <c r="E213" s="78" t="s">
        <v>160</v>
      </c>
      <c r="F213" s="77"/>
      <c r="G213" s="26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</row>
    <row r="214" spans="1:38" s="33" customFormat="1" x14ac:dyDescent="0.25">
      <c r="A214" s="125" t="s">
        <v>164</v>
      </c>
      <c r="B214" s="130" t="s">
        <v>358</v>
      </c>
      <c r="C214" s="17">
        <v>30000</v>
      </c>
      <c r="D214" s="78" t="s">
        <v>359</v>
      </c>
      <c r="E214" s="78" t="s">
        <v>160</v>
      </c>
      <c r="F214" s="77"/>
      <c r="G214" s="26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</row>
    <row r="215" spans="1:38" s="33" customFormat="1" ht="14.25" customHeight="1" x14ac:dyDescent="0.25">
      <c r="A215" s="125" t="s">
        <v>164</v>
      </c>
      <c r="B215" s="130" t="s">
        <v>360</v>
      </c>
      <c r="C215" s="17">
        <v>2000</v>
      </c>
      <c r="D215" s="78" t="s">
        <v>158</v>
      </c>
      <c r="E215" s="78" t="s">
        <v>160</v>
      </c>
      <c r="F215" s="77"/>
      <c r="G215" s="26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</row>
    <row r="216" spans="1:38" s="33" customFormat="1" ht="14.25" customHeight="1" x14ac:dyDescent="0.25">
      <c r="A216" s="125" t="s">
        <v>164</v>
      </c>
      <c r="B216" s="130" t="s">
        <v>361</v>
      </c>
      <c r="C216" s="17">
        <v>20000</v>
      </c>
      <c r="D216" s="78" t="s">
        <v>158</v>
      </c>
      <c r="E216" s="78" t="s">
        <v>160</v>
      </c>
      <c r="F216" s="77"/>
      <c r="G216" s="2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</row>
    <row r="217" spans="1:38" s="33" customFormat="1" ht="14.25" customHeight="1" x14ac:dyDescent="0.25">
      <c r="A217" s="125" t="s">
        <v>164</v>
      </c>
      <c r="B217" s="130" t="s">
        <v>362</v>
      </c>
      <c r="C217" s="17">
        <v>12000</v>
      </c>
      <c r="D217" s="78" t="s">
        <v>158</v>
      </c>
      <c r="E217" s="78" t="s">
        <v>160</v>
      </c>
      <c r="F217" s="77"/>
      <c r="G217" s="26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</row>
    <row r="218" spans="1:38" s="33" customFormat="1" ht="14.25" customHeight="1" x14ac:dyDescent="0.25">
      <c r="A218" s="125" t="s">
        <v>164</v>
      </c>
      <c r="B218" s="130" t="s">
        <v>232</v>
      </c>
      <c r="C218" s="17">
        <v>160000</v>
      </c>
      <c r="D218" s="78" t="s">
        <v>158</v>
      </c>
      <c r="E218" s="78" t="s">
        <v>160</v>
      </c>
      <c r="F218" s="77"/>
      <c r="G218" s="26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</row>
    <row r="219" spans="1:38" s="33" customFormat="1" ht="14.25" customHeight="1" x14ac:dyDescent="0.25">
      <c r="A219" s="125" t="s">
        <v>164</v>
      </c>
      <c r="B219" s="130" t="s">
        <v>363</v>
      </c>
      <c r="C219" s="17">
        <v>145000</v>
      </c>
      <c r="D219" s="78" t="s">
        <v>158</v>
      </c>
      <c r="E219" s="78" t="s">
        <v>160</v>
      </c>
      <c r="F219" s="77"/>
      <c r="G219" s="26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</row>
    <row r="220" spans="1:38" s="33" customFormat="1" ht="14.25" customHeight="1" x14ac:dyDescent="0.25">
      <c r="A220" s="125" t="s">
        <v>164</v>
      </c>
      <c r="B220" s="130" t="s">
        <v>364</v>
      </c>
      <c r="C220" s="17">
        <v>89500</v>
      </c>
      <c r="D220" s="78" t="s">
        <v>158</v>
      </c>
      <c r="E220" s="78" t="s">
        <v>160</v>
      </c>
      <c r="F220" s="77"/>
      <c r="G220" s="26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</row>
    <row r="221" spans="1:38" s="33" customFormat="1" ht="14.25" customHeight="1" x14ac:dyDescent="0.25">
      <c r="A221" s="125" t="s">
        <v>164</v>
      </c>
      <c r="B221" s="130" t="s">
        <v>365</v>
      </c>
      <c r="C221" s="17">
        <v>12000</v>
      </c>
      <c r="D221" s="78" t="s">
        <v>158</v>
      </c>
      <c r="E221" s="78" t="s">
        <v>160</v>
      </c>
      <c r="F221" s="77"/>
      <c r="G221" s="26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</row>
    <row r="222" spans="1:38" s="33" customFormat="1" ht="14.25" customHeight="1" x14ac:dyDescent="0.25">
      <c r="A222" s="125" t="s">
        <v>164</v>
      </c>
      <c r="B222" s="130" t="s">
        <v>366</v>
      </c>
      <c r="C222" s="17">
        <v>12000</v>
      </c>
      <c r="D222" s="78" t="s">
        <v>158</v>
      </c>
      <c r="E222" s="78" t="s">
        <v>160</v>
      </c>
      <c r="F222" s="77"/>
      <c r="G222" s="26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</row>
    <row r="223" spans="1:38" x14ac:dyDescent="0.25">
      <c r="A223" s="129" t="s">
        <v>162</v>
      </c>
      <c r="B223" s="131" t="s">
        <v>12</v>
      </c>
      <c r="C223" s="17"/>
      <c r="D223" s="78"/>
      <c r="E223" s="78"/>
      <c r="F223" s="79">
        <f>SUM(C224:C225)</f>
        <v>104000</v>
      </c>
      <c r="G223" s="26"/>
    </row>
    <row r="224" spans="1:38" x14ac:dyDescent="0.25">
      <c r="A224" s="125" t="s">
        <v>162</v>
      </c>
      <c r="B224" s="130" t="s">
        <v>11</v>
      </c>
      <c r="C224" s="17">
        <v>24000</v>
      </c>
      <c r="D224" s="78" t="s">
        <v>163</v>
      </c>
      <c r="E224" s="78" t="s">
        <v>160</v>
      </c>
      <c r="F224" s="79"/>
      <c r="G224" s="26"/>
    </row>
    <row r="225" spans="1:38" x14ac:dyDescent="0.25">
      <c r="A225" s="125" t="s">
        <v>162</v>
      </c>
      <c r="B225" s="130" t="s">
        <v>10</v>
      </c>
      <c r="C225" s="17">
        <v>80000</v>
      </c>
      <c r="D225" s="78" t="s">
        <v>368</v>
      </c>
      <c r="E225" s="78" t="s">
        <v>160</v>
      </c>
      <c r="F225" s="79"/>
      <c r="G225" s="26"/>
    </row>
    <row r="226" spans="1:38" x14ac:dyDescent="0.25">
      <c r="A226" s="125" t="s">
        <v>199</v>
      </c>
      <c r="B226" s="131" t="s">
        <v>105</v>
      </c>
      <c r="C226" s="17"/>
      <c r="D226" s="78"/>
      <c r="E226" s="78"/>
      <c r="F226" s="79">
        <f>SUM(C227)</f>
        <v>50000</v>
      </c>
      <c r="G226" s="26"/>
    </row>
    <row r="227" spans="1:38" x14ac:dyDescent="0.25">
      <c r="A227" s="125" t="s">
        <v>199</v>
      </c>
      <c r="B227" s="130" t="s">
        <v>316</v>
      </c>
      <c r="C227" s="17">
        <v>50000</v>
      </c>
      <c r="D227" s="78" t="s">
        <v>317</v>
      </c>
      <c r="E227" s="78" t="s">
        <v>155</v>
      </c>
      <c r="F227" s="79"/>
      <c r="G227" s="26"/>
    </row>
    <row r="228" spans="1:38" s="24" customFormat="1" ht="16.5" customHeight="1" x14ac:dyDescent="0.25">
      <c r="A228" s="129" t="s">
        <v>159</v>
      </c>
      <c r="B228" s="128" t="s">
        <v>7</v>
      </c>
      <c r="C228" s="17"/>
      <c r="D228" s="127"/>
      <c r="E228" s="127"/>
      <c r="F228" s="79">
        <f>SUM(C229:C232)</f>
        <v>728000</v>
      </c>
      <c r="G228" s="22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</row>
    <row r="229" spans="1:38" x14ac:dyDescent="0.25">
      <c r="A229" s="125" t="s">
        <v>159</v>
      </c>
      <c r="B229" s="11" t="s">
        <v>349</v>
      </c>
      <c r="C229" s="17">
        <v>200000</v>
      </c>
      <c r="D229" s="78" t="s">
        <v>156</v>
      </c>
      <c r="E229" s="78" t="s">
        <v>155</v>
      </c>
      <c r="F229" s="79"/>
      <c r="G229" s="22"/>
    </row>
    <row r="230" spans="1:38" x14ac:dyDescent="0.25">
      <c r="A230" s="125" t="s">
        <v>159</v>
      </c>
      <c r="B230" s="11" t="s">
        <v>351</v>
      </c>
      <c r="C230" s="17">
        <v>250000</v>
      </c>
      <c r="D230" s="78" t="s">
        <v>156</v>
      </c>
      <c r="E230" s="78" t="s">
        <v>155</v>
      </c>
      <c r="F230" s="80"/>
      <c r="G230" s="12"/>
    </row>
    <row r="231" spans="1:38" x14ac:dyDescent="0.25">
      <c r="A231" s="125" t="s">
        <v>159</v>
      </c>
      <c r="B231" s="11" t="s">
        <v>352</v>
      </c>
      <c r="C231" s="17">
        <v>98000</v>
      </c>
      <c r="D231" s="78" t="s">
        <v>156</v>
      </c>
      <c r="E231" s="124" t="s">
        <v>160</v>
      </c>
      <c r="F231" s="80"/>
      <c r="G231" s="12"/>
    </row>
    <row r="232" spans="1:38" x14ac:dyDescent="0.25">
      <c r="A232" s="125" t="s">
        <v>159</v>
      </c>
      <c r="B232" s="11" t="s">
        <v>353</v>
      </c>
      <c r="C232" s="17">
        <v>180000</v>
      </c>
      <c r="D232" s="78" t="s">
        <v>156</v>
      </c>
      <c r="E232" s="124" t="s">
        <v>160</v>
      </c>
      <c r="F232" s="80"/>
      <c r="G232" s="12"/>
    </row>
    <row r="233" spans="1:38" x14ac:dyDescent="0.25">
      <c r="A233" s="125"/>
      <c r="B233" s="68" t="s">
        <v>3</v>
      </c>
      <c r="C233" s="17"/>
      <c r="D233" s="17"/>
      <c r="E233" s="126"/>
      <c r="F233" s="80">
        <f>SUM(C234:C236)</f>
        <v>88000</v>
      </c>
      <c r="G233" s="12"/>
    </row>
    <row r="234" spans="1:38" x14ac:dyDescent="0.25">
      <c r="A234" s="125"/>
      <c r="B234" s="78" t="s">
        <v>221</v>
      </c>
      <c r="C234" s="17">
        <v>12000</v>
      </c>
      <c r="D234" s="17" t="s">
        <v>157</v>
      </c>
      <c r="E234" s="124" t="s">
        <v>155</v>
      </c>
      <c r="F234" s="17"/>
      <c r="G234" s="12"/>
    </row>
    <row r="235" spans="1:38" x14ac:dyDescent="0.25">
      <c r="A235" s="125"/>
      <c r="B235" s="78" t="s">
        <v>222</v>
      </c>
      <c r="C235" s="17">
        <v>64000</v>
      </c>
      <c r="D235" s="17" t="s">
        <v>157</v>
      </c>
      <c r="E235" s="124" t="s">
        <v>155</v>
      </c>
      <c r="F235" s="17"/>
      <c r="G235" s="12"/>
    </row>
    <row r="236" spans="1:38" ht="15.75" thickBot="1" x14ac:dyDescent="0.3">
      <c r="A236" s="123"/>
      <c r="B236" s="121" t="s">
        <v>0</v>
      </c>
      <c r="C236" s="122">
        <v>12000</v>
      </c>
      <c r="D236" s="121" t="s">
        <v>156</v>
      </c>
      <c r="E236" s="120" t="s">
        <v>155</v>
      </c>
      <c r="F236" s="119"/>
      <c r="G236" s="8"/>
    </row>
    <row r="237" spans="1:38" ht="15.75" thickBot="1" x14ac:dyDescent="0.3">
      <c r="B237" s="7"/>
      <c r="G237"/>
    </row>
    <row r="238" spans="1:38" ht="33" customHeight="1" thickBot="1" x14ac:dyDescent="0.3">
      <c r="A238"/>
      <c r="B238"/>
      <c r="C238"/>
      <c r="D238"/>
      <c r="E238" s="118" t="s">
        <v>154</v>
      </c>
      <c r="F238" s="117">
        <f>F116+F3</f>
        <v>38238230.980000004</v>
      </c>
      <c r="G238"/>
    </row>
  </sheetData>
  <pageMargins left="0.70866141732283472" right="0.70866141732283472" top="0.94488188976377963" bottom="0.74803149606299213" header="0.31496062992125984" footer="0.31496062992125984"/>
  <pageSetup paperSize="9" scale="75" orientation="landscape" r:id="rId1"/>
  <headerFooter differentFirst="1" scaleWithDoc="0" alignWithMargins="0"/>
  <rowBreaks count="6" manualBreakCount="6">
    <brk id="39" max="6" man="1"/>
    <brk id="75" max="6" man="1"/>
    <brk id="104" max="6" man="1"/>
    <brk id="115" max="6" man="1"/>
    <brk id="150" max="6" man="1"/>
    <brk id="20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zoomScaleNormal="100" workbookViewId="0">
      <selection activeCell="B171" sqref="B171"/>
    </sheetView>
  </sheetViews>
  <sheetFormatPr baseColWidth="10" defaultRowHeight="15" x14ac:dyDescent="0.25"/>
  <cols>
    <col min="1" max="1" width="10.42578125" style="116" customWidth="1"/>
    <col min="2" max="2" width="52.28515625" style="4" customWidth="1"/>
    <col min="3" max="3" width="16.5703125" style="3" customWidth="1"/>
    <col min="4" max="4" width="25.85546875" style="4" customWidth="1"/>
    <col min="5" max="5" width="16.7109375" style="4" customWidth="1"/>
    <col min="6" max="6" width="21.7109375" style="2" bestFit="1" customWidth="1"/>
    <col min="7" max="7" width="11.42578125" style="1"/>
  </cols>
  <sheetData>
    <row r="1" spans="1:7" s="295" customFormat="1" ht="19.5" x14ac:dyDescent="0.4">
      <c r="A1" s="116"/>
      <c r="B1" s="299" t="s">
        <v>153</v>
      </c>
      <c r="C1" s="298"/>
      <c r="D1" s="298"/>
      <c r="E1" s="298"/>
      <c r="F1" s="297">
        <v>2018</v>
      </c>
      <c r="G1" s="296"/>
    </row>
    <row r="2" spans="1:7" s="107" customFormat="1" x14ac:dyDescent="0.25">
      <c r="A2" s="116"/>
      <c r="C2" s="110"/>
      <c r="F2" s="109"/>
      <c r="G2" s="108"/>
    </row>
    <row r="3" spans="1:7" s="105" customFormat="1" ht="37.5" customHeight="1" x14ac:dyDescent="0.25">
      <c r="A3" s="269"/>
      <c r="B3" s="76" t="s">
        <v>152</v>
      </c>
      <c r="C3" s="75"/>
      <c r="D3" s="280"/>
      <c r="E3" s="280"/>
      <c r="F3" s="106">
        <f>SUM(F5+F7+F23+F73)</f>
        <v>25297046</v>
      </c>
      <c r="G3" s="294">
        <f>F3/$F$173</f>
        <v>0.88501466864452638</v>
      </c>
    </row>
    <row r="4" spans="1:7" s="61" customFormat="1" ht="45.75" x14ac:dyDescent="0.3">
      <c r="A4" s="293" t="s">
        <v>170</v>
      </c>
      <c r="B4" s="104"/>
      <c r="C4" s="67" t="s">
        <v>75</v>
      </c>
      <c r="D4" s="292" t="s">
        <v>169</v>
      </c>
      <c r="E4" s="292" t="s">
        <v>168</v>
      </c>
      <c r="F4" s="103" t="s">
        <v>74</v>
      </c>
      <c r="G4" s="62" t="s">
        <v>151</v>
      </c>
    </row>
    <row r="5" spans="1:7" s="250" customFormat="1" ht="15.75" x14ac:dyDescent="0.25">
      <c r="A5" s="269"/>
      <c r="B5" s="253" t="s">
        <v>150</v>
      </c>
      <c r="C5" s="254"/>
      <c r="D5" s="253"/>
      <c r="E5" s="253"/>
      <c r="F5" s="252">
        <f>SUM(C6:C6)</f>
        <v>15000000</v>
      </c>
      <c r="G5" s="282">
        <f>F5/$F$173</f>
        <v>0.52477352611320294</v>
      </c>
    </row>
    <row r="6" spans="1:7" s="82" customFormat="1" x14ac:dyDescent="0.25">
      <c r="A6" s="291" t="s">
        <v>173</v>
      </c>
      <c r="B6" s="78" t="s">
        <v>283</v>
      </c>
      <c r="C6" s="17">
        <v>15000000</v>
      </c>
      <c r="D6" s="93" t="s">
        <v>193</v>
      </c>
      <c r="E6" s="93" t="s">
        <v>155</v>
      </c>
      <c r="F6" s="79"/>
      <c r="G6" s="290"/>
    </row>
    <row r="7" spans="1:7" s="250" customFormat="1" ht="15.75" x14ac:dyDescent="0.25">
      <c r="A7" s="269"/>
      <c r="B7" s="253" t="s">
        <v>148</v>
      </c>
      <c r="C7" s="254"/>
      <c r="D7" s="253"/>
      <c r="E7" s="253"/>
      <c r="F7" s="252">
        <f>SUM(F10:F21)</f>
        <v>4111568</v>
      </c>
      <c r="G7" s="282">
        <f>F7/$F$173</f>
        <v>0.1438428024809473</v>
      </c>
    </row>
    <row r="8" spans="1:7" s="250" customFormat="1" ht="15.75" x14ac:dyDescent="0.25">
      <c r="A8" s="269" t="s">
        <v>177</v>
      </c>
      <c r="B8" s="131" t="s">
        <v>57</v>
      </c>
      <c r="C8" s="17"/>
      <c r="D8" s="78"/>
      <c r="E8" s="78"/>
      <c r="F8" s="79">
        <f>SUM(C9)</f>
        <v>196000</v>
      </c>
      <c r="G8" s="282"/>
    </row>
    <row r="9" spans="1:7" s="250" customFormat="1" ht="15.75" x14ac:dyDescent="0.25">
      <c r="A9" s="269" t="s">
        <v>177</v>
      </c>
      <c r="B9" s="89" t="s">
        <v>147</v>
      </c>
      <c r="C9" s="44">
        <v>196000</v>
      </c>
      <c r="D9" s="78" t="s">
        <v>193</v>
      </c>
      <c r="E9" s="78" t="s">
        <v>155</v>
      </c>
      <c r="F9" s="77"/>
      <c r="G9" s="282"/>
    </row>
    <row r="10" spans="1:7" x14ac:dyDescent="0.25">
      <c r="A10" s="269" t="s">
        <v>164</v>
      </c>
      <c r="B10" s="131" t="s">
        <v>140</v>
      </c>
      <c r="C10" s="17"/>
      <c r="D10" s="78"/>
      <c r="E10" s="78"/>
      <c r="F10" s="79">
        <f>SUM(C11:C13)</f>
        <v>650000</v>
      </c>
      <c r="G10" s="271"/>
    </row>
    <row r="11" spans="1:7" x14ac:dyDescent="0.25">
      <c r="A11" s="269" t="s">
        <v>164</v>
      </c>
      <c r="B11" s="130" t="s">
        <v>139</v>
      </c>
      <c r="C11" s="17">
        <v>150000</v>
      </c>
      <c r="D11" s="78" t="s">
        <v>193</v>
      </c>
      <c r="E11" s="78" t="s">
        <v>155</v>
      </c>
      <c r="F11" s="77"/>
      <c r="G11" s="271"/>
    </row>
    <row r="12" spans="1:7" x14ac:dyDescent="0.25">
      <c r="A12" s="269" t="s">
        <v>164</v>
      </c>
      <c r="B12" s="130" t="s">
        <v>230</v>
      </c>
      <c r="C12" s="17">
        <v>300000</v>
      </c>
      <c r="D12" s="78" t="s">
        <v>193</v>
      </c>
      <c r="E12" s="78" t="s">
        <v>155</v>
      </c>
      <c r="F12" s="77"/>
      <c r="G12" s="271"/>
    </row>
    <row r="13" spans="1:7" x14ac:dyDescent="0.25">
      <c r="A13" s="269" t="s">
        <v>164</v>
      </c>
      <c r="B13" s="130" t="s">
        <v>231</v>
      </c>
      <c r="C13" s="17">
        <v>200000</v>
      </c>
      <c r="D13" s="78" t="s">
        <v>193</v>
      </c>
      <c r="E13" s="78" t="s">
        <v>155</v>
      </c>
      <c r="F13" s="77"/>
      <c r="G13" s="271"/>
    </row>
    <row r="14" spans="1:7" x14ac:dyDescent="0.25">
      <c r="A14" s="269" t="s">
        <v>162</v>
      </c>
      <c r="B14" s="245" t="s">
        <v>12</v>
      </c>
      <c r="C14" s="17"/>
      <c r="D14" s="78"/>
      <c r="E14" s="78"/>
      <c r="F14" s="79">
        <f>SUM(C15:C17)</f>
        <v>2021568</v>
      </c>
      <c r="G14" s="271"/>
    </row>
    <row r="15" spans="1:7" x14ac:dyDescent="0.25">
      <c r="A15" s="269" t="s">
        <v>162</v>
      </c>
      <c r="B15" s="124" t="s">
        <v>138</v>
      </c>
      <c r="C15" s="52" t="s">
        <v>371</v>
      </c>
      <c r="D15" s="78" t="s">
        <v>193</v>
      </c>
      <c r="E15" s="78" t="s">
        <v>155</v>
      </c>
      <c r="F15" s="77"/>
      <c r="G15" s="271"/>
    </row>
    <row r="16" spans="1:7" x14ac:dyDescent="0.25">
      <c r="A16" s="269" t="s">
        <v>162</v>
      </c>
      <c r="B16" s="93" t="s">
        <v>146</v>
      </c>
      <c r="C16" s="52">
        <v>2021568</v>
      </c>
      <c r="D16" s="78" t="s">
        <v>372</v>
      </c>
      <c r="E16" s="78" t="s">
        <v>155</v>
      </c>
      <c r="F16" s="77"/>
      <c r="G16" s="271"/>
    </row>
    <row r="17" spans="1:7" x14ac:dyDescent="0.25">
      <c r="A17" s="269" t="s">
        <v>199</v>
      </c>
      <c r="B17" s="77" t="s">
        <v>105</v>
      </c>
      <c r="C17" s="17"/>
      <c r="D17" s="78"/>
      <c r="E17" s="78"/>
      <c r="F17" s="77"/>
      <c r="G17" s="271"/>
    </row>
    <row r="18" spans="1:7" x14ac:dyDescent="0.25">
      <c r="A18" s="269" t="s">
        <v>199</v>
      </c>
      <c r="B18" s="93" t="s">
        <v>312</v>
      </c>
      <c r="C18" s="44">
        <v>880000</v>
      </c>
      <c r="D18" s="78" t="s">
        <v>193</v>
      </c>
      <c r="E18" s="78" t="s">
        <v>155</v>
      </c>
      <c r="F18" s="79"/>
      <c r="G18" s="271"/>
    </row>
    <row r="19" spans="1:7" x14ac:dyDescent="0.25">
      <c r="A19" s="269" t="s">
        <v>199</v>
      </c>
      <c r="B19" s="93" t="s">
        <v>313</v>
      </c>
      <c r="C19" s="44">
        <v>950000</v>
      </c>
      <c r="D19" s="78" t="s">
        <v>193</v>
      </c>
      <c r="E19" s="78" t="s">
        <v>155</v>
      </c>
      <c r="F19" s="79"/>
      <c r="G19" s="271"/>
    </row>
    <row r="20" spans="1:7" x14ac:dyDescent="0.25">
      <c r="A20" s="272" t="s">
        <v>196</v>
      </c>
      <c r="B20" s="222" t="s">
        <v>94</v>
      </c>
      <c r="C20" s="79"/>
      <c r="D20" s="68"/>
      <c r="E20" s="68"/>
      <c r="F20" s="79">
        <f>SUM(C21:C22)</f>
        <v>1440000</v>
      </c>
      <c r="G20" s="271"/>
    </row>
    <row r="21" spans="1:7" ht="15.75" x14ac:dyDescent="0.25">
      <c r="A21" s="269" t="s">
        <v>196</v>
      </c>
      <c r="B21" s="89" t="s">
        <v>135</v>
      </c>
      <c r="C21" s="44">
        <v>1000000</v>
      </c>
      <c r="D21" s="78" t="s">
        <v>193</v>
      </c>
      <c r="E21" s="78" t="s">
        <v>155</v>
      </c>
      <c r="F21" s="289"/>
      <c r="G21" s="276"/>
    </row>
    <row r="22" spans="1:7" ht="16.5" thickBot="1" x14ac:dyDescent="0.3">
      <c r="A22" s="269" t="s">
        <v>196</v>
      </c>
      <c r="B22" s="230" t="s">
        <v>203</v>
      </c>
      <c r="C22" s="44">
        <v>440000</v>
      </c>
      <c r="D22" s="148" t="s">
        <v>193</v>
      </c>
      <c r="E22" s="148" t="s">
        <v>155</v>
      </c>
      <c r="F22" s="289"/>
      <c r="G22" s="276"/>
    </row>
    <row r="23" spans="1:7" ht="15.75" x14ac:dyDescent="0.25">
      <c r="A23" s="269"/>
      <c r="B23" s="253" t="s">
        <v>134</v>
      </c>
      <c r="C23" s="285"/>
      <c r="D23" s="284"/>
      <c r="E23" s="284"/>
      <c r="F23" s="283">
        <f>SUM(F24:F67)</f>
        <v>5937978</v>
      </c>
      <c r="G23" s="282">
        <f>F23/$F$173</f>
        <v>0.20773957686950831</v>
      </c>
    </row>
    <row r="24" spans="1:7" x14ac:dyDescent="0.25">
      <c r="A24" s="272" t="s">
        <v>177</v>
      </c>
      <c r="B24" s="131" t="s">
        <v>57</v>
      </c>
      <c r="C24" s="41"/>
      <c r="D24" s="78"/>
      <c r="E24" s="78"/>
      <c r="F24" s="79">
        <f>SUM(C25:C30)</f>
        <v>1027278</v>
      </c>
      <c r="G24" s="271"/>
    </row>
    <row r="25" spans="1:7" x14ac:dyDescent="0.25">
      <c r="A25" s="173" t="s">
        <v>177</v>
      </c>
      <c r="B25" s="89" t="s">
        <v>261</v>
      </c>
      <c r="C25" s="90">
        <v>131787</v>
      </c>
      <c r="D25" s="78" t="s">
        <v>193</v>
      </c>
      <c r="E25" s="78" t="s">
        <v>155</v>
      </c>
      <c r="F25" s="77"/>
      <c r="G25" s="271"/>
    </row>
    <row r="26" spans="1:7" x14ac:dyDescent="0.25">
      <c r="A26" s="269" t="s">
        <v>177</v>
      </c>
      <c r="B26" s="89" t="s">
        <v>263</v>
      </c>
      <c r="C26" s="90">
        <v>300000</v>
      </c>
      <c r="D26" s="78" t="s">
        <v>193</v>
      </c>
      <c r="E26" s="78" t="s">
        <v>155</v>
      </c>
      <c r="F26" s="77"/>
      <c r="G26" s="271"/>
    </row>
    <row r="27" spans="1:7" x14ac:dyDescent="0.25">
      <c r="A27" s="269" t="s">
        <v>177</v>
      </c>
      <c r="B27" s="89" t="s">
        <v>264</v>
      </c>
      <c r="C27" s="44">
        <v>458959</v>
      </c>
      <c r="D27" s="152" t="s">
        <v>193</v>
      </c>
      <c r="E27" s="78" t="s">
        <v>155</v>
      </c>
      <c r="F27" s="77"/>
      <c r="G27" s="271"/>
    </row>
    <row r="28" spans="1:7" x14ac:dyDescent="0.25">
      <c r="A28" s="269" t="s">
        <v>177</v>
      </c>
      <c r="B28" s="89" t="s">
        <v>265</v>
      </c>
      <c r="C28" s="44">
        <v>91532</v>
      </c>
      <c r="D28" s="78" t="s">
        <v>193</v>
      </c>
      <c r="E28" s="78" t="s">
        <v>155</v>
      </c>
      <c r="F28" s="77"/>
      <c r="G28" s="271"/>
    </row>
    <row r="29" spans="1:7" x14ac:dyDescent="0.25">
      <c r="A29" s="269" t="s">
        <v>177</v>
      </c>
      <c r="B29" s="89" t="s">
        <v>269</v>
      </c>
      <c r="C29" s="95">
        <v>45000</v>
      </c>
      <c r="D29" s="78" t="s">
        <v>270</v>
      </c>
      <c r="E29" s="78" t="s">
        <v>160</v>
      </c>
      <c r="F29" s="77"/>
      <c r="G29" s="271"/>
    </row>
    <row r="30" spans="1:7" s="33" customFormat="1" x14ac:dyDescent="0.25">
      <c r="A30" s="269" t="s">
        <v>177</v>
      </c>
      <c r="B30" s="130" t="s">
        <v>271</v>
      </c>
      <c r="C30" s="52" t="s">
        <v>272</v>
      </c>
      <c r="D30" s="133" t="s">
        <v>273</v>
      </c>
      <c r="E30" s="133" t="s">
        <v>160</v>
      </c>
      <c r="F30" s="77"/>
      <c r="G30" s="271"/>
    </row>
    <row r="31" spans="1:7" s="33" customFormat="1" x14ac:dyDescent="0.25">
      <c r="A31" s="272" t="s">
        <v>175</v>
      </c>
      <c r="B31" s="131" t="s">
        <v>48</v>
      </c>
      <c r="C31" s="17"/>
      <c r="D31" s="78"/>
      <c r="E31" s="78"/>
      <c r="F31" s="79">
        <f>SUM(C32:C37)</f>
        <v>970000</v>
      </c>
      <c r="G31" s="271"/>
    </row>
    <row r="32" spans="1:7" s="33" customFormat="1" x14ac:dyDescent="0.25">
      <c r="A32" s="269" t="s">
        <v>175</v>
      </c>
      <c r="B32" s="130" t="s">
        <v>123</v>
      </c>
      <c r="C32" s="17">
        <v>570000</v>
      </c>
      <c r="D32" s="78" t="s">
        <v>193</v>
      </c>
      <c r="E32" s="78" t="s">
        <v>155</v>
      </c>
      <c r="F32" s="77"/>
      <c r="G32" s="271"/>
    </row>
    <row r="33" spans="1:7" x14ac:dyDescent="0.25">
      <c r="A33" s="269" t="s">
        <v>175</v>
      </c>
      <c r="B33" s="130" t="s">
        <v>234</v>
      </c>
      <c r="C33" s="17">
        <v>65000</v>
      </c>
      <c r="D33" s="78" t="s">
        <v>193</v>
      </c>
      <c r="E33" s="78" t="s">
        <v>155</v>
      </c>
      <c r="F33" s="77"/>
      <c r="G33" s="271"/>
    </row>
    <row r="34" spans="1:7" x14ac:dyDescent="0.25">
      <c r="A34" s="269" t="s">
        <v>175</v>
      </c>
      <c r="B34" s="130" t="s">
        <v>321</v>
      </c>
      <c r="C34" s="17">
        <v>65000</v>
      </c>
      <c r="D34" s="78" t="s">
        <v>193</v>
      </c>
      <c r="E34" s="78" t="s">
        <v>155</v>
      </c>
      <c r="F34" s="77"/>
      <c r="G34" s="271"/>
    </row>
    <row r="35" spans="1:7" x14ac:dyDescent="0.25">
      <c r="A35" s="269" t="s">
        <v>175</v>
      </c>
      <c r="B35" s="130" t="s">
        <v>120</v>
      </c>
      <c r="C35" s="17">
        <v>60000</v>
      </c>
      <c r="D35" s="78" t="s">
        <v>193</v>
      </c>
      <c r="E35" s="78" t="s">
        <v>155</v>
      </c>
      <c r="F35" s="77"/>
      <c r="G35" s="271"/>
    </row>
    <row r="36" spans="1:7" s="33" customFormat="1" x14ac:dyDescent="0.25">
      <c r="A36" s="269" t="s">
        <v>175</v>
      </c>
      <c r="B36" s="130" t="s">
        <v>322</v>
      </c>
      <c r="C36" s="17">
        <v>10000</v>
      </c>
      <c r="D36" s="78" t="s">
        <v>323</v>
      </c>
      <c r="E36" s="78" t="s">
        <v>160</v>
      </c>
      <c r="F36" s="77"/>
      <c r="G36" s="271"/>
    </row>
    <row r="37" spans="1:7" s="33" customFormat="1" x14ac:dyDescent="0.25">
      <c r="A37" s="269" t="s">
        <v>237</v>
      </c>
      <c r="B37" s="130" t="s">
        <v>235</v>
      </c>
      <c r="C37" s="17">
        <v>200000</v>
      </c>
      <c r="D37" s="78" t="s">
        <v>193</v>
      </c>
      <c r="E37" s="78" t="s">
        <v>155</v>
      </c>
      <c r="F37" s="77"/>
      <c r="G37" s="271"/>
    </row>
    <row r="38" spans="1:7" s="33" customFormat="1" x14ac:dyDescent="0.25">
      <c r="A38" s="269" t="s">
        <v>175</v>
      </c>
      <c r="B38" s="130" t="s">
        <v>236</v>
      </c>
      <c r="C38" s="17">
        <v>620000</v>
      </c>
      <c r="D38" s="78" t="s">
        <v>193</v>
      </c>
      <c r="E38" s="78" t="s">
        <v>155</v>
      </c>
      <c r="F38" s="77"/>
      <c r="G38" s="271"/>
    </row>
    <row r="39" spans="1:7" x14ac:dyDescent="0.25">
      <c r="A39" s="272" t="s">
        <v>174</v>
      </c>
      <c r="B39" s="131" t="s">
        <v>37</v>
      </c>
      <c r="C39" s="17"/>
      <c r="D39" s="78"/>
      <c r="E39" s="152"/>
      <c r="F39" s="150">
        <f>SUM(C40:C44)</f>
        <v>580000</v>
      </c>
      <c r="G39" s="271"/>
    </row>
    <row r="40" spans="1:7" x14ac:dyDescent="0.25">
      <c r="A40" s="129" t="s">
        <v>175</v>
      </c>
      <c r="B40" s="130" t="s">
        <v>402</v>
      </c>
      <c r="C40" s="17">
        <v>90000</v>
      </c>
      <c r="D40" s="78" t="s">
        <v>193</v>
      </c>
      <c r="E40" s="78" t="s">
        <v>155</v>
      </c>
      <c r="F40" s="90"/>
      <c r="G40" s="288"/>
    </row>
    <row r="41" spans="1:7" x14ac:dyDescent="0.25">
      <c r="A41" s="125" t="s">
        <v>174</v>
      </c>
      <c r="B41" s="130" t="s">
        <v>375</v>
      </c>
      <c r="C41" s="52">
        <v>140000</v>
      </c>
      <c r="D41" s="78" t="s">
        <v>193</v>
      </c>
      <c r="E41" s="152" t="s">
        <v>155</v>
      </c>
      <c r="F41" s="155"/>
      <c r="G41" s="271"/>
    </row>
    <row r="42" spans="1:7" x14ac:dyDescent="0.25">
      <c r="A42" s="125" t="s">
        <v>174</v>
      </c>
      <c r="B42" s="130" t="s">
        <v>391</v>
      </c>
      <c r="C42" s="52">
        <v>150000</v>
      </c>
      <c r="D42" s="78" t="s">
        <v>193</v>
      </c>
      <c r="E42" s="152" t="s">
        <v>155</v>
      </c>
      <c r="F42" s="235"/>
      <c r="G42" s="274"/>
    </row>
    <row r="43" spans="1:7" x14ac:dyDescent="0.25">
      <c r="A43" s="125" t="s">
        <v>174</v>
      </c>
      <c r="B43" s="130" t="s">
        <v>387</v>
      </c>
      <c r="C43" s="52">
        <v>150000</v>
      </c>
      <c r="D43" s="78" t="s">
        <v>193</v>
      </c>
      <c r="E43" s="152" t="s">
        <v>155</v>
      </c>
      <c r="F43" s="155"/>
      <c r="G43" s="271"/>
    </row>
    <row r="44" spans="1:7" s="35" customFormat="1" x14ac:dyDescent="0.25">
      <c r="A44" s="125" t="s">
        <v>174</v>
      </c>
      <c r="B44" s="89" t="s">
        <v>376</v>
      </c>
      <c r="C44" s="95">
        <v>50000</v>
      </c>
      <c r="D44" s="78" t="s">
        <v>193</v>
      </c>
      <c r="E44" s="152" t="s">
        <v>155</v>
      </c>
      <c r="F44" s="155"/>
      <c r="G44" s="271"/>
    </row>
    <row r="45" spans="1:7" s="35" customFormat="1" x14ac:dyDescent="0.25">
      <c r="A45" s="125" t="s">
        <v>174</v>
      </c>
      <c r="B45" s="130" t="s">
        <v>388</v>
      </c>
      <c r="C45" s="52">
        <v>15000</v>
      </c>
      <c r="D45" s="78" t="s">
        <v>201</v>
      </c>
      <c r="E45" s="152" t="s">
        <v>155</v>
      </c>
      <c r="F45" s="155"/>
      <c r="G45" s="271"/>
    </row>
    <row r="46" spans="1:7" x14ac:dyDescent="0.25">
      <c r="A46" s="272" t="s">
        <v>164</v>
      </c>
      <c r="B46" s="131" t="s">
        <v>27</v>
      </c>
      <c r="C46" s="17"/>
      <c r="D46" s="78"/>
      <c r="E46" s="78"/>
      <c r="F46" s="79">
        <f>SUM(C47:C48)</f>
        <v>900000</v>
      </c>
      <c r="G46" s="271"/>
    </row>
    <row r="47" spans="1:7" x14ac:dyDescent="0.25">
      <c r="A47" s="269" t="s">
        <v>164</v>
      </c>
      <c r="B47" s="130" t="s">
        <v>112</v>
      </c>
      <c r="C47" s="17">
        <v>250000</v>
      </c>
      <c r="D47" s="78" t="s">
        <v>193</v>
      </c>
      <c r="E47" s="78" t="s">
        <v>155</v>
      </c>
      <c r="F47" s="77"/>
      <c r="G47" s="271"/>
    </row>
    <row r="48" spans="1:7" x14ac:dyDescent="0.25">
      <c r="A48" s="269" t="s">
        <v>164</v>
      </c>
      <c r="B48" s="130" t="s">
        <v>111</v>
      </c>
      <c r="C48" s="17">
        <v>650000</v>
      </c>
      <c r="D48" s="78" t="s">
        <v>193</v>
      </c>
      <c r="E48" s="78" t="s">
        <v>155</v>
      </c>
      <c r="F48" s="77"/>
      <c r="G48" s="271"/>
    </row>
    <row r="49" spans="1:7" s="35" customFormat="1" x14ac:dyDescent="0.25">
      <c r="A49" s="272" t="s">
        <v>162</v>
      </c>
      <c r="B49" s="153" t="s">
        <v>12</v>
      </c>
      <c r="C49" s="41"/>
      <c r="D49" s="152"/>
      <c r="E49" s="152"/>
      <c r="F49" s="150">
        <f>SUM(C50:C55)</f>
        <v>670000</v>
      </c>
      <c r="G49" s="271"/>
    </row>
    <row r="50" spans="1:7" s="35" customFormat="1" x14ac:dyDescent="0.25">
      <c r="A50" s="269" t="s">
        <v>162</v>
      </c>
      <c r="B50" s="130" t="s">
        <v>110</v>
      </c>
      <c r="C50" s="17">
        <v>60000</v>
      </c>
      <c r="D50" s="78" t="s">
        <v>193</v>
      </c>
      <c r="E50" s="78" t="s">
        <v>155</v>
      </c>
      <c r="F50" s="77"/>
      <c r="G50" s="271"/>
    </row>
    <row r="51" spans="1:7" x14ac:dyDescent="0.25">
      <c r="A51" s="269" t="s">
        <v>162</v>
      </c>
      <c r="B51" s="130" t="s">
        <v>109</v>
      </c>
      <c r="C51" s="17">
        <v>10000</v>
      </c>
      <c r="D51" s="78" t="s">
        <v>193</v>
      </c>
      <c r="E51" s="78" t="s">
        <v>160</v>
      </c>
      <c r="F51" s="77"/>
      <c r="G51" s="271"/>
    </row>
    <row r="52" spans="1:7" x14ac:dyDescent="0.25">
      <c r="A52" s="269" t="s">
        <v>162</v>
      </c>
      <c r="B52" s="89" t="s">
        <v>108</v>
      </c>
      <c r="C52" s="44">
        <v>100000</v>
      </c>
      <c r="D52" s="78" t="s">
        <v>193</v>
      </c>
      <c r="E52" s="78" t="s">
        <v>160</v>
      </c>
      <c r="F52" s="77"/>
      <c r="G52" s="271"/>
    </row>
    <row r="53" spans="1:7" x14ac:dyDescent="0.25">
      <c r="A53" s="269" t="s">
        <v>162</v>
      </c>
      <c r="B53" s="124" t="s">
        <v>107</v>
      </c>
      <c r="C53" s="17">
        <v>150000</v>
      </c>
      <c r="D53" s="78" t="s">
        <v>193</v>
      </c>
      <c r="E53" s="78" t="s">
        <v>155</v>
      </c>
      <c r="F53" s="77"/>
      <c r="G53" s="271"/>
    </row>
    <row r="54" spans="1:7" x14ac:dyDescent="0.25">
      <c r="A54" s="269" t="s">
        <v>162</v>
      </c>
      <c r="B54" s="130" t="s">
        <v>228</v>
      </c>
      <c r="C54" s="17">
        <v>200000</v>
      </c>
      <c r="D54" s="78" t="s">
        <v>193</v>
      </c>
      <c r="E54" s="78" t="s">
        <v>155</v>
      </c>
      <c r="F54" s="77"/>
      <c r="G54" s="271"/>
    </row>
    <row r="55" spans="1:7" x14ac:dyDescent="0.25">
      <c r="A55" s="269" t="s">
        <v>162</v>
      </c>
      <c r="B55" s="130" t="s">
        <v>229</v>
      </c>
      <c r="C55" s="17">
        <v>150000</v>
      </c>
      <c r="D55" s="78" t="s">
        <v>193</v>
      </c>
      <c r="E55" s="78" t="s">
        <v>155</v>
      </c>
      <c r="F55" s="77"/>
      <c r="G55" s="271"/>
    </row>
    <row r="56" spans="1:7" x14ac:dyDescent="0.25">
      <c r="A56" s="269" t="s">
        <v>162</v>
      </c>
      <c r="B56" s="130" t="s">
        <v>373</v>
      </c>
      <c r="C56" s="17">
        <v>100000</v>
      </c>
      <c r="D56" s="78" t="s">
        <v>193</v>
      </c>
      <c r="E56" s="78" t="s">
        <v>155</v>
      </c>
      <c r="F56" s="77"/>
      <c r="G56" s="271"/>
    </row>
    <row r="57" spans="1:7" x14ac:dyDescent="0.25">
      <c r="A57" s="272" t="s">
        <v>199</v>
      </c>
      <c r="B57" s="153" t="s">
        <v>105</v>
      </c>
      <c r="C57" s="41"/>
      <c r="D57" s="152"/>
      <c r="E57" s="152"/>
      <c r="F57" s="150">
        <f>SUM(C58:C59)</f>
        <v>826200</v>
      </c>
      <c r="G57" s="271"/>
    </row>
    <row r="58" spans="1:7" x14ac:dyDescent="0.25">
      <c r="A58" s="269" t="s">
        <v>199</v>
      </c>
      <c r="B58" s="78" t="s">
        <v>104</v>
      </c>
      <c r="C58" s="17">
        <v>226200</v>
      </c>
      <c r="D58" s="78" t="s">
        <v>193</v>
      </c>
      <c r="E58" s="78" t="s">
        <v>155</v>
      </c>
      <c r="F58" s="77"/>
      <c r="G58" s="271"/>
    </row>
    <row r="59" spans="1:7" s="33" customFormat="1" x14ac:dyDescent="0.25">
      <c r="A59" s="269" t="s">
        <v>199</v>
      </c>
      <c r="B59" s="93" t="s">
        <v>103</v>
      </c>
      <c r="C59" s="44">
        <v>600000</v>
      </c>
      <c r="D59" s="78" t="s">
        <v>193</v>
      </c>
      <c r="E59" s="78" t="s">
        <v>155</v>
      </c>
      <c r="F59" s="77"/>
      <c r="G59" s="271"/>
    </row>
    <row r="60" spans="1:7" s="33" customFormat="1" x14ac:dyDescent="0.25">
      <c r="A60" s="269" t="s">
        <v>199</v>
      </c>
      <c r="B60" s="93" t="s">
        <v>314</v>
      </c>
      <c r="C60" s="44">
        <v>100000</v>
      </c>
      <c r="D60" s="78" t="s">
        <v>193</v>
      </c>
      <c r="E60" s="78" t="s">
        <v>155</v>
      </c>
      <c r="F60" s="77"/>
      <c r="G60" s="271"/>
    </row>
    <row r="61" spans="1:7" s="33" customFormat="1" ht="15.75" x14ac:dyDescent="0.25">
      <c r="A61" s="272" t="s">
        <v>198</v>
      </c>
      <c r="B61" s="131" t="s">
        <v>102</v>
      </c>
      <c r="C61" s="130"/>
      <c r="D61" s="130"/>
      <c r="E61" s="130"/>
      <c r="F61" s="217">
        <f>SUM(C62:C62)</f>
        <v>665000</v>
      </c>
      <c r="G61" s="282"/>
    </row>
    <row r="62" spans="1:7" s="218" customFormat="1" ht="15.75" x14ac:dyDescent="0.25">
      <c r="A62" s="269" t="s">
        <v>198</v>
      </c>
      <c r="B62" s="89" t="s">
        <v>101</v>
      </c>
      <c r="C62" s="44">
        <v>665000</v>
      </c>
      <c r="D62" s="130" t="s">
        <v>193</v>
      </c>
      <c r="E62" s="130" t="s">
        <v>155</v>
      </c>
      <c r="F62" s="220"/>
      <c r="G62" s="219"/>
    </row>
    <row r="63" spans="1:7" x14ac:dyDescent="0.25">
      <c r="A63" s="272" t="s">
        <v>196</v>
      </c>
      <c r="B63" s="222" t="s">
        <v>94</v>
      </c>
      <c r="C63" s="79"/>
      <c r="D63" s="68"/>
      <c r="E63" s="68"/>
      <c r="F63" s="79">
        <f>SUM(C64:C64)</f>
        <v>0</v>
      </c>
      <c r="G63" s="271"/>
    </row>
    <row r="64" spans="1:7" x14ac:dyDescent="0.25">
      <c r="A64" s="269" t="s">
        <v>196</v>
      </c>
      <c r="B64" s="89" t="s">
        <v>93</v>
      </c>
      <c r="C64" s="44"/>
      <c r="D64" s="78" t="s">
        <v>193</v>
      </c>
      <c r="E64" s="78" t="s">
        <v>155</v>
      </c>
      <c r="F64" s="77"/>
      <c r="G64" s="271"/>
    </row>
    <row r="65" spans="1:7" s="33" customFormat="1" x14ac:dyDescent="0.25">
      <c r="A65" s="272" t="s">
        <v>195</v>
      </c>
      <c r="B65" s="222" t="s">
        <v>92</v>
      </c>
      <c r="C65" s="44"/>
      <c r="D65" s="78"/>
      <c r="E65" s="78"/>
      <c r="F65" s="79">
        <f>SUM(C66:C66)</f>
        <v>122000</v>
      </c>
      <c r="G65" s="271"/>
    </row>
    <row r="66" spans="1:7" s="33" customFormat="1" x14ac:dyDescent="0.25">
      <c r="A66" s="269" t="s">
        <v>195</v>
      </c>
      <c r="B66" s="89" t="s">
        <v>226</v>
      </c>
      <c r="C66" s="44">
        <v>122000</v>
      </c>
      <c r="D66" s="78" t="s">
        <v>190</v>
      </c>
      <c r="E66" s="152" t="s">
        <v>155</v>
      </c>
      <c r="F66" s="286"/>
      <c r="G66" s="287"/>
    </row>
    <row r="67" spans="1:7" s="33" customFormat="1" x14ac:dyDescent="0.25">
      <c r="A67" s="272" t="s">
        <v>159</v>
      </c>
      <c r="B67" s="222" t="s">
        <v>7</v>
      </c>
      <c r="C67" s="44"/>
      <c r="D67" s="78"/>
      <c r="E67" s="152"/>
      <c r="F67" s="157">
        <f>SUM(C68:C70)</f>
        <v>177500</v>
      </c>
      <c r="G67" s="271"/>
    </row>
    <row r="68" spans="1:7" s="24" customFormat="1" ht="16.5" customHeight="1" x14ac:dyDescent="0.25">
      <c r="A68" s="269" t="s">
        <v>159</v>
      </c>
      <c r="B68" s="78" t="s">
        <v>82</v>
      </c>
      <c r="C68" s="17">
        <v>40000</v>
      </c>
      <c r="D68" s="78" t="s">
        <v>190</v>
      </c>
      <c r="E68" s="78" t="s">
        <v>155</v>
      </c>
      <c r="F68" s="79"/>
      <c r="G68" s="270"/>
    </row>
    <row r="69" spans="1:7" x14ac:dyDescent="0.25">
      <c r="A69" s="269" t="s">
        <v>159</v>
      </c>
      <c r="B69" s="78" t="s">
        <v>79</v>
      </c>
      <c r="C69" s="17">
        <v>7500</v>
      </c>
      <c r="D69" s="78" t="s">
        <v>190</v>
      </c>
      <c r="E69" s="78" t="s">
        <v>155</v>
      </c>
      <c r="F69" s="79"/>
      <c r="G69" s="270"/>
    </row>
    <row r="70" spans="1:7" s="33" customFormat="1" x14ac:dyDescent="0.25">
      <c r="A70" s="269" t="s">
        <v>159</v>
      </c>
      <c r="B70" s="78" t="s">
        <v>81</v>
      </c>
      <c r="C70" s="52">
        <v>130000</v>
      </c>
      <c r="D70" s="78" t="s">
        <v>190</v>
      </c>
      <c r="E70" s="78" t="s">
        <v>155</v>
      </c>
      <c r="F70" s="214"/>
      <c r="G70" s="271"/>
    </row>
    <row r="71" spans="1:7" s="33" customFormat="1" x14ac:dyDescent="0.25">
      <c r="A71" s="272" t="s">
        <v>194</v>
      </c>
      <c r="B71" s="131" t="s">
        <v>87</v>
      </c>
      <c r="C71" s="17"/>
      <c r="D71" s="78"/>
      <c r="E71" s="152"/>
      <c r="F71" s="157">
        <f>C72</f>
        <v>635436</v>
      </c>
      <c r="G71" s="271"/>
    </row>
    <row r="72" spans="1:7" x14ac:dyDescent="0.25">
      <c r="A72" s="269" t="s">
        <v>194</v>
      </c>
      <c r="B72" s="130" t="s">
        <v>86</v>
      </c>
      <c r="C72" s="17">
        <v>635436</v>
      </c>
      <c r="D72" s="78" t="s">
        <v>193</v>
      </c>
      <c r="E72" s="78" t="s">
        <v>160</v>
      </c>
      <c r="F72" s="77"/>
      <c r="G72" s="271"/>
    </row>
    <row r="73" spans="1:7" ht="15.75" x14ac:dyDescent="0.25">
      <c r="A73" s="269"/>
      <c r="B73" s="253" t="s">
        <v>85</v>
      </c>
      <c r="C73" s="285"/>
      <c r="D73" s="284"/>
      <c r="E73" s="284"/>
      <c r="F73" s="283">
        <f>SUM(F74:F78)</f>
        <v>247500</v>
      </c>
      <c r="G73" s="282">
        <f>F73/$F$173</f>
        <v>8.6587631808678484E-3</v>
      </c>
    </row>
    <row r="74" spans="1:7" s="81" customFormat="1" x14ac:dyDescent="0.25">
      <c r="A74" s="272" t="s">
        <v>191</v>
      </c>
      <c r="B74" s="68" t="s">
        <v>84</v>
      </c>
      <c r="C74" s="17"/>
      <c r="D74" s="78"/>
      <c r="E74" s="78"/>
      <c r="F74" s="79">
        <f>SUM(C75:C78)</f>
        <v>247500</v>
      </c>
      <c r="G74" s="271"/>
    </row>
    <row r="75" spans="1:7" x14ac:dyDescent="0.25">
      <c r="A75" s="269" t="s">
        <v>191</v>
      </c>
      <c r="B75" s="78" t="s">
        <v>83</v>
      </c>
      <c r="C75" s="17">
        <v>70000</v>
      </c>
      <c r="D75" s="78" t="s">
        <v>190</v>
      </c>
      <c r="E75" s="78" t="s">
        <v>155</v>
      </c>
      <c r="F75" s="77"/>
      <c r="G75" s="271"/>
    </row>
    <row r="76" spans="1:7" ht="15.75" x14ac:dyDescent="0.25">
      <c r="A76" s="269" t="s">
        <v>191</v>
      </c>
      <c r="B76" s="78" t="s">
        <v>82</v>
      </c>
      <c r="C76" s="17">
        <v>40000</v>
      </c>
      <c r="D76" s="78" t="s">
        <v>190</v>
      </c>
      <c r="E76" s="78" t="s">
        <v>155</v>
      </c>
      <c r="F76" s="77"/>
      <c r="G76" s="281"/>
    </row>
    <row r="77" spans="1:7" ht="15.75" x14ac:dyDescent="0.25">
      <c r="A77" s="269" t="s">
        <v>191</v>
      </c>
      <c r="B77" s="78" t="s">
        <v>81</v>
      </c>
      <c r="C77" s="17">
        <v>130000</v>
      </c>
      <c r="D77" s="78" t="s">
        <v>190</v>
      </c>
      <c r="E77" s="78" t="s">
        <v>155</v>
      </c>
      <c r="F77" s="77"/>
      <c r="G77" s="281"/>
    </row>
    <row r="78" spans="1:7" ht="15.75" x14ac:dyDescent="0.25">
      <c r="A78" s="269" t="s">
        <v>191</v>
      </c>
      <c r="B78" s="78" t="s">
        <v>79</v>
      </c>
      <c r="C78" s="17">
        <v>7500</v>
      </c>
      <c r="D78" s="78" t="s">
        <v>190</v>
      </c>
      <c r="E78" s="78" t="s">
        <v>155</v>
      </c>
      <c r="F78" s="77"/>
      <c r="G78" s="281"/>
    </row>
    <row r="79" spans="1:7" s="72" customFormat="1" ht="36" customHeight="1" x14ac:dyDescent="0.25">
      <c r="A79" s="269"/>
      <c r="B79" s="76" t="s">
        <v>76</v>
      </c>
      <c r="C79" s="75"/>
      <c r="D79" s="280"/>
      <c r="E79" s="280"/>
      <c r="F79" s="74">
        <f>SUM(F81:F171)</f>
        <v>3286713</v>
      </c>
      <c r="G79" s="73">
        <f>F79/$F$173</f>
        <v>0.11498533135547358</v>
      </c>
    </row>
    <row r="80" spans="1:7" s="61" customFormat="1" ht="45.75" x14ac:dyDescent="0.3">
      <c r="A80" s="269"/>
      <c r="B80" s="104"/>
      <c r="C80" s="67" t="s">
        <v>75</v>
      </c>
      <c r="D80" s="279" t="s">
        <v>169</v>
      </c>
      <c r="E80" s="279" t="s">
        <v>168</v>
      </c>
      <c r="F80" s="103" t="s">
        <v>74</v>
      </c>
      <c r="G80" s="62"/>
    </row>
    <row r="81" spans="1:7" s="61" customFormat="1" x14ac:dyDescent="0.25">
      <c r="A81" s="272" t="s">
        <v>189</v>
      </c>
      <c r="B81" s="68" t="s">
        <v>73</v>
      </c>
      <c r="C81" s="67"/>
      <c r="D81" s="279"/>
      <c r="E81" s="279"/>
      <c r="F81" s="66">
        <f>SUM(C82:C96)</f>
        <v>390500</v>
      </c>
      <c r="G81" s="271"/>
    </row>
    <row r="82" spans="1:7" s="61" customFormat="1" x14ac:dyDescent="0.25">
      <c r="A82" s="278" t="s">
        <v>189</v>
      </c>
      <c r="B82" s="133" t="s">
        <v>242</v>
      </c>
      <c r="C82" s="363">
        <v>18000</v>
      </c>
      <c r="D82" s="130" t="s">
        <v>158</v>
      </c>
      <c r="E82" s="177" t="s">
        <v>160</v>
      </c>
      <c r="F82" s="66"/>
      <c r="G82" s="271"/>
    </row>
    <row r="83" spans="1:7" s="61" customFormat="1" x14ac:dyDescent="0.25">
      <c r="A83" s="278" t="s">
        <v>189</v>
      </c>
      <c r="B83" s="133" t="s">
        <v>243</v>
      </c>
      <c r="C83" s="363">
        <v>7500</v>
      </c>
      <c r="D83" s="130" t="s">
        <v>158</v>
      </c>
      <c r="E83" s="177" t="s">
        <v>160</v>
      </c>
      <c r="F83" s="66"/>
      <c r="G83" s="271"/>
    </row>
    <row r="84" spans="1:7" s="61" customFormat="1" x14ac:dyDescent="0.25">
      <c r="A84" s="278" t="s">
        <v>189</v>
      </c>
      <c r="B84" s="133" t="s">
        <v>244</v>
      </c>
      <c r="C84" s="363">
        <v>20000</v>
      </c>
      <c r="D84" s="130" t="s">
        <v>158</v>
      </c>
      <c r="E84" s="177" t="s">
        <v>160</v>
      </c>
      <c r="F84" s="66"/>
      <c r="G84" s="271"/>
    </row>
    <row r="85" spans="1:7" s="61" customFormat="1" x14ac:dyDescent="0.25">
      <c r="A85" s="278" t="s">
        <v>189</v>
      </c>
      <c r="B85" s="133" t="s">
        <v>245</v>
      </c>
      <c r="C85" s="363">
        <v>10000</v>
      </c>
      <c r="D85" s="130" t="s">
        <v>158</v>
      </c>
      <c r="E85" s="177" t="s">
        <v>160</v>
      </c>
      <c r="F85" s="66"/>
      <c r="G85" s="271"/>
    </row>
    <row r="86" spans="1:7" s="61" customFormat="1" x14ac:dyDescent="0.25">
      <c r="A86" s="278" t="s">
        <v>189</v>
      </c>
      <c r="B86" s="133" t="s">
        <v>246</v>
      </c>
      <c r="C86" s="363">
        <v>20000</v>
      </c>
      <c r="D86" s="130" t="s">
        <v>158</v>
      </c>
      <c r="E86" s="177" t="s">
        <v>160</v>
      </c>
      <c r="F86" s="66"/>
      <c r="G86" s="271"/>
    </row>
    <row r="87" spans="1:7" s="61" customFormat="1" x14ac:dyDescent="0.25">
      <c r="A87" s="278" t="s">
        <v>189</v>
      </c>
      <c r="B87" s="133" t="s">
        <v>247</v>
      </c>
      <c r="C87" s="363">
        <v>10000</v>
      </c>
      <c r="D87" s="130" t="s">
        <v>158</v>
      </c>
      <c r="E87" s="177" t="s">
        <v>160</v>
      </c>
      <c r="F87" s="66"/>
      <c r="G87" s="271"/>
    </row>
    <row r="88" spans="1:7" s="61" customFormat="1" x14ac:dyDescent="0.25">
      <c r="A88" s="278" t="s">
        <v>189</v>
      </c>
      <c r="B88" s="133" t="s">
        <v>248</v>
      </c>
      <c r="C88" s="363">
        <v>50000</v>
      </c>
      <c r="D88" s="130" t="s">
        <v>158</v>
      </c>
      <c r="E88" s="177" t="s">
        <v>160</v>
      </c>
      <c r="F88" s="66"/>
      <c r="G88" s="271"/>
    </row>
    <row r="89" spans="1:7" s="61" customFormat="1" x14ac:dyDescent="0.25">
      <c r="A89" s="278" t="s">
        <v>189</v>
      </c>
      <c r="B89" s="133" t="s">
        <v>249</v>
      </c>
      <c r="C89" s="363">
        <v>9000</v>
      </c>
      <c r="D89" s="130" t="s">
        <v>158</v>
      </c>
      <c r="E89" s="177" t="s">
        <v>160</v>
      </c>
      <c r="F89" s="66"/>
      <c r="G89" s="271"/>
    </row>
    <row r="90" spans="1:7" s="61" customFormat="1" x14ac:dyDescent="0.25">
      <c r="A90" s="278" t="s">
        <v>189</v>
      </c>
      <c r="B90" s="133" t="s">
        <v>250</v>
      </c>
      <c r="C90" s="363">
        <v>6000</v>
      </c>
      <c r="D90" s="130" t="s">
        <v>158</v>
      </c>
      <c r="E90" s="177" t="s">
        <v>160</v>
      </c>
      <c r="F90" s="66"/>
      <c r="G90" s="271"/>
    </row>
    <row r="91" spans="1:7" s="61" customFormat="1" x14ac:dyDescent="0.25">
      <c r="A91" s="278" t="s">
        <v>189</v>
      </c>
      <c r="B91" s="133" t="s">
        <v>251</v>
      </c>
      <c r="C91" s="363">
        <v>15000</v>
      </c>
      <c r="D91" s="130" t="s">
        <v>158</v>
      </c>
      <c r="E91" s="177" t="s">
        <v>160</v>
      </c>
      <c r="F91" s="66"/>
      <c r="G91" s="271"/>
    </row>
    <row r="92" spans="1:7" s="61" customFormat="1" x14ac:dyDescent="0.25">
      <c r="A92" s="278" t="s">
        <v>189</v>
      </c>
      <c r="B92" s="133" t="s">
        <v>252</v>
      </c>
      <c r="C92" s="363">
        <v>60000</v>
      </c>
      <c r="D92" s="130" t="s">
        <v>158</v>
      </c>
      <c r="E92" s="177" t="s">
        <v>160</v>
      </c>
      <c r="F92" s="66"/>
      <c r="G92" s="271"/>
    </row>
    <row r="93" spans="1:7" s="61" customFormat="1" x14ac:dyDescent="0.25">
      <c r="A93" s="278" t="s">
        <v>189</v>
      </c>
      <c r="B93" s="133" t="s">
        <v>253</v>
      </c>
      <c r="C93" s="363">
        <v>50000</v>
      </c>
      <c r="D93" s="130" t="s">
        <v>158</v>
      </c>
      <c r="E93" s="177" t="s">
        <v>160</v>
      </c>
      <c r="F93" s="66"/>
      <c r="G93" s="271"/>
    </row>
    <row r="94" spans="1:7" s="61" customFormat="1" x14ac:dyDescent="0.25">
      <c r="A94" s="278" t="s">
        <v>189</v>
      </c>
      <c r="B94" s="133" t="s">
        <v>254</v>
      </c>
      <c r="C94" s="363">
        <v>75000</v>
      </c>
      <c r="D94" s="130" t="s">
        <v>158</v>
      </c>
      <c r="E94" s="177" t="s">
        <v>160</v>
      </c>
      <c r="F94" s="66"/>
      <c r="G94" s="271"/>
    </row>
    <row r="95" spans="1:7" s="61" customFormat="1" x14ac:dyDescent="0.25">
      <c r="A95" s="278" t="s">
        <v>189</v>
      </c>
      <c r="B95" s="133" t="s">
        <v>255</v>
      </c>
      <c r="C95" s="363">
        <v>25000</v>
      </c>
      <c r="D95" s="130" t="s">
        <v>158</v>
      </c>
      <c r="E95" s="177" t="s">
        <v>160</v>
      </c>
      <c r="F95" s="66"/>
      <c r="G95" s="271"/>
    </row>
    <row r="96" spans="1:7" s="61" customFormat="1" x14ac:dyDescent="0.25">
      <c r="A96" s="278" t="s">
        <v>189</v>
      </c>
      <c r="B96" s="133" t="s">
        <v>256</v>
      </c>
      <c r="C96" s="363">
        <v>15000</v>
      </c>
      <c r="D96" s="130" t="s">
        <v>158</v>
      </c>
      <c r="E96" s="177" t="s">
        <v>160</v>
      </c>
      <c r="F96" s="66"/>
      <c r="G96" s="271"/>
    </row>
    <row r="97" spans="1:7" x14ac:dyDescent="0.25">
      <c r="A97" s="272" t="s">
        <v>184</v>
      </c>
      <c r="B97" s="68" t="s">
        <v>70</v>
      </c>
      <c r="C97" s="17"/>
      <c r="D97" s="78"/>
      <c r="E97" s="78"/>
      <c r="F97" s="79">
        <f>SUM(C98:C100)</f>
        <v>38926</v>
      </c>
      <c r="G97" s="271"/>
    </row>
    <row r="98" spans="1:7" x14ac:dyDescent="0.25">
      <c r="A98" s="269" t="s">
        <v>184</v>
      </c>
      <c r="B98" s="78" t="s">
        <v>69</v>
      </c>
      <c r="C98" s="44">
        <v>13900</v>
      </c>
      <c r="D98" s="78" t="s">
        <v>157</v>
      </c>
      <c r="E98" s="78" t="s">
        <v>155</v>
      </c>
      <c r="F98" s="179"/>
      <c r="G98" s="271"/>
    </row>
    <row r="99" spans="1:7" x14ac:dyDescent="0.25">
      <c r="A99" s="269" t="s">
        <v>184</v>
      </c>
      <c r="B99" s="78" t="s">
        <v>68</v>
      </c>
      <c r="C99" s="44">
        <v>15026</v>
      </c>
      <c r="D99" s="78" t="s">
        <v>185</v>
      </c>
      <c r="E99" s="78" t="s">
        <v>160</v>
      </c>
      <c r="F99" s="179"/>
      <c r="G99" s="271"/>
    </row>
    <row r="100" spans="1:7" x14ac:dyDescent="0.25">
      <c r="A100" s="269" t="s">
        <v>184</v>
      </c>
      <c r="B100" s="133" t="s">
        <v>68</v>
      </c>
      <c r="C100" s="181">
        <v>10000</v>
      </c>
      <c r="D100" s="78" t="s">
        <v>183</v>
      </c>
      <c r="E100" s="78" t="s">
        <v>160</v>
      </c>
      <c r="F100" s="179"/>
      <c r="G100" s="271"/>
    </row>
    <row r="101" spans="1:7" ht="15.75" x14ac:dyDescent="0.25">
      <c r="A101" s="272" t="s">
        <v>177</v>
      </c>
      <c r="B101" s="68" t="s">
        <v>57</v>
      </c>
      <c r="C101" s="17"/>
      <c r="D101" s="78"/>
      <c r="E101" s="78"/>
      <c r="F101" s="277">
        <f>SUM(C102:C110)</f>
        <v>648377</v>
      </c>
      <c r="G101" s="271"/>
    </row>
    <row r="102" spans="1:7" ht="15.75" x14ac:dyDescent="0.25">
      <c r="A102" s="269" t="s">
        <v>177</v>
      </c>
      <c r="B102" s="89" t="s">
        <v>274</v>
      </c>
      <c r="C102" s="95">
        <v>129732</v>
      </c>
      <c r="D102" s="93" t="s">
        <v>156</v>
      </c>
      <c r="E102" s="78" t="s">
        <v>155</v>
      </c>
      <c r="F102" s="243"/>
      <c r="G102" s="276"/>
    </row>
    <row r="103" spans="1:7" x14ac:dyDescent="0.25">
      <c r="A103" s="269" t="s">
        <v>177</v>
      </c>
      <c r="B103" s="89" t="s">
        <v>56</v>
      </c>
      <c r="C103" s="44">
        <v>208965</v>
      </c>
      <c r="D103" s="93" t="s">
        <v>275</v>
      </c>
      <c r="E103" s="78" t="s">
        <v>160</v>
      </c>
      <c r="F103" s="275"/>
      <c r="G103" s="274"/>
    </row>
    <row r="104" spans="1:7" x14ac:dyDescent="0.25">
      <c r="A104" s="269" t="s">
        <v>177</v>
      </c>
      <c r="B104" s="89" t="s">
        <v>277</v>
      </c>
      <c r="C104" s="44">
        <v>149200</v>
      </c>
      <c r="D104" s="93" t="s">
        <v>276</v>
      </c>
      <c r="E104" s="78" t="s">
        <v>160</v>
      </c>
      <c r="F104" s="77"/>
      <c r="G104" s="271"/>
    </row>
    <row r="105" spans="1:7" x14ac:dyDescent="0.25">
      <c r="A105" s="269" t="s">
        <v>177</v>
      </c>
      <c r="B105" s="93" t="s">
        <v>54</v>
      </c>
      <c r="C105" s="44">
        <v>29400</v>
      </c>
      <c r="D105" s="93" t="s">
        <v>278</v>
      </c>
      <c r="E105" s="78" t="s">
        <v>160</v>
      </c>
      <c r="F105" s="77"/>
      <c r="G105" s="271"/>
    </row>
    <row r="106" spans="1:7" x14ac:dyDescent="0.25">
      <c r="A106" s="269" t="s">
        <v>177</v>
      </c>
      <c r="B106" s="89" t="s">
        <v>279</v>
      </c>
      <c r="C106" s="44">
        <v>53280</v>
      </c>
      <c r="D106" s="93" t="s">
        <v>179</v>
      </c>
      <c r="E106" s="78" t="s">
        <v>160</v>
      </c>
      <c r="F106" s="77"/>
      <c r="G106" s="271"/>
    </row>
    <row r="107" spans="1:7" x14ac:dyDescent="0.25">
      <c r="A107" s="269" t="s">
        <v>177</v>
      </c>
      <c r="B107" s="89" t="s">
        <v>178</v>
      </c>
      <c r="C107" s="44">
        <v>9800</v>
      </c>
      <c r="D107" s="93" t="s">
        <v>157</v>
      </c>
      <c r="E107" s="78" t="s">
        <v>155</v>
      </c>
      <c r="F107" s="77"/>
      <c r="G107" s="271"/>
    </row>
    <row r="108" spans="1:7" x14ac:dyDescent="0.25">
      <c r="A108" s="269" t="s">
        <v>177</v>
      </c>
      <c r="B108" s="89" t="s">
        <v>51</v>
      </c>
      <c r="C108" s="44">
        <v>45000</v>
      </c>
      <c r="D108" s="93" t="s">
        <v>157</v>
      </c>
      <c r="E108" s="78" t="s">
        <v>155</v>
      </c>
      <c r="F108" s="77"/>
      <c r="G108" s="271"/>
    </row>
    <row r="109" spans="1:7" x14ac:dyDescent="0.25">
      <c r="A109" s="269" t="s">
        <v>177</v>
      </c>
      <c r="B109" s="89" t="s">
        <v>280</v>
      </c>
      <c r="C109" s="44">
        <v>3000</v>
      </c>
      <c r="D109" s="93" t="s">
        <v>157</v>
      </c>
      <c r="E109" s="78" t="s">
        <v>155</v>
      </c>
      <c r="F109" s="77"/>
      <c r="G109" s="271"/>
    </row>
    <row r="110" spans="1:7" x14ac:dyDescent="0.25">
      <c r="A110" s="269" t="s">
        <v>177</v>
      </c>
      <c r="B110" s="89" t="s">
        <v>49</v>
      </c>
      <c r="C110" s="44">
        <v>20000</v>
      </c>
      <c r="D110" s="93" t="s">
        <v>157</v>
      </c>
      <c r="E110" s="78" t="s">
        <v>155</v>
      </c>
      <c r="F110" s="77"/>
      <c r="G110" s="271"/>
    </row>
    <row r="111" spans="1:7" ht="15.75" x14ac:dyDescent="0.25">
      <c r="A111" s="269" t="s">
        <v>177</v>
      </c>
      <c r="B111" s="89" t="s">
        <v>281</v>
      </c>
      <c r="C111" s="44">
        <v>6000</v>
      </c>
      <c r="D111" s="93" t="s">
        <v>282</v>
      </c>
      <c r="E111" s="78" t="s">
        <v>160</v>
      </c>
      <c r="F111" s="77"/>
      <c r="G111" s="273"/>
    </row>
    <row r="112" spans="1:7" x14ac:dyDescent="0.25">
      <c r="A112" s="272" t="s">
        <v>175</v>
      </c>
      <c r="B112" s="77" t="s">
        <v>48</v>
      </c>
      <c r="C112" s="44"/>
      <c r="D112" s="78"/>
      <c r="E112" s="78"/>
      <c r="F112" s="79">
        <f>SUM(C113:C127)</f>
        <v>487900</v>
      </c>
      <c r="G112" s="271"/>
    </row>
    <row r="113" spans="1:7" x14ac:dyDescent="0.25">
      <c r="A113" s="269" t="s">
        <v>175</v>
      </c>
      <c r="B113" s="78" t="s">
        <v>47</v>
      </c>
      <c r="C113" s="17">
        <v>200000</v>
      </c>
      <c r="D113" s="78" t="s">
        <v>156</v>
      </c>
      <c r="E113" s="78" t="s">
        <v>155</v>
      </c>
      <c r="F113" s="77"/>
      <c r="G113" s="271"/>
    </row>
    <row r="114" spans="1:7" x14ac:dyDescent="0.25">
      <c r="A114" s="269" t="s">
        <v>175</v>
      </c>
      <c r="B114" s="78" t="s">
        <v>46</v>
      </c>
      <c r="C114" s="17">
        <v>15000</v>
      </c>
      <c r="D114" s="78" t="s">
        <v>336</v>
      </c>
      <c r="E114" s="78" t="s">
        <v>160</v>
      </c>
      <c r="F114" s="77"/>
      <c r="G114" s="271"/>
    </row>
    <row r="115" spans="1:7" x14ac:dyDescent="0.25">
      <c r="A115" s="269" t="s">
        <v>175</v>
      </c>
      <c r="B115" s="78" t="s">
        <v>45</v>
      </c>
      <c r="C115" s="17">
        <v>9000</v>
      </c>
      <c r="D115" s="78" t="s">
        <v>335</v>
      </c>
      <c r="E115" s="78" t="s">
        <v>160</v>
      </c>
      <c r="F115" s="77"/>
      <c r="G115" s="271"/>
    </row>
    <row r="116" spans="1:7" x14ac:dyDescent="0.25">
      <c r="A116" s="269" t="s">
        <v>175</v>
      </c>
      <c r="B116" s="78" t="s">
        <v>44</v>
      </c>
      <c r="C116" s="17">
        <v>14000</v>
      </c>
      <c r="D116" s="78" t="s">
        <v>337</v>
      </c>
      <c r="E116" s="78" t="s">
        <v>160</v>
      </c>
      <c r="F116" s="77"/>
      <c r="G116" s="271"/>
    </row>
    <row r="117" spans="1:7" x14ac:dyDescent="0.25">
      <c r="A117" s="269" t="s">
        <v>175</v>
      </c>
      <c r="B117" s="78" t="s">
        <v>39</v>
      </c>
      <c r="C117" s="52" t="s">
        <v>338</v>
      </c>
      <c r="D117" s="78" t="s">
        <v>176</v>
      </c>
      <c r="E117" s="78" t="s">
        <v>155</v>
      </c>
      <c r="F117" s="77"/>
      <c r="G117" s="271"/>
    </row>
    <row r="118" spans="1:7" ht="15" customHeight="1" x14ac:dyDescent="0.25">
      <c r="A118" s="269" t="s">
        <v>175</v>
      </c>
      <c r="B118" s="78" t="s">
        <v>38</v>
      </c>
      <c r="C118" s="52">
        <v>36400</v>
      </c>
      <c r="D118" s="78" t="s">
        <v>339</v>
      </c>
      <c r="E118" s="78" t="s">
        <v>155</v>
      </c>
      <c r="F118" s="77"/>
      <c r="G118" s="271"/>
    </row>
    <row r="119" spans="1:7" ht="15.75" customHeight="1" x14ac:dyDescent="0.25">
      <c r="A119" s="269" t="s">
        <v>175</v>
      </c>
      <c r="B119" s="78" t="s">
        <v>42</v>
      </c>
      <c r="C119" s="52">
        <v>3500</v>
      </c>
      <c r="D119" s="78" t="s">
        <v>238</v>
      </c>
      <c r="E119" s="78" t="s">
        <v>160</v>
      </c>
      <c r="F119" s="77"/>
      <c r="G119" s="271"/>
    </row>
    <row r="120" spans="1:7" s="33" customFormat="1" ht="16.5" customHeight="1" x14ac:dyDescent="0.25">
      <c r="A120" s="269" t="s">
        <v>175</v>
      </c>
      <c r="B120" s="78" t="s">
        <v>324</v>
      </c>
      <c r="C120" s="52">
        <v>8000</v>
      </c>
      <c r="D120" s="78" t="s">
        <v>340</v>
      </c>
      <c r="E120" s="78" t="s">
        <v>160</v>
      </c>
      <c r="F120" s="77"/>
      <c r="G120" s="271"/>
    </row>
    <row r="121" spans="1:7" ht="15.75" customHeight="1" x14ac:dyDescent="0.25">
      <c r="A121" s="269" t="s">
        <v>175</v>
      </c>
      <c r="B121" s="78" t="s">
        <v>325</v>
      </c>
      <c r="C121" s="52">
        <v>39000</v>
      </c>
      <c r="D121" s="78" t="s">
        <v>341</v>
      </c>
      <c r="E121" s="78" t="s">
        <v>160</v>
      </c>
      <c r="F121" s="77"/>
      <c r="G121" s="271"/>
    </row>
    <row r="122" spans="1:7" s="33" customFormat="1" ht="15" customHeight="1" x14ac:dyDescent="0.25">
      <c r="A122" s="269" t="s">
        <v>175</v>
      </c>
      <c r="B122" s="93" t="s">
        <v>326</v>
      </c>
      <c r="C122" s="92">
        <v>12000</v>
      </c>
      <c r="D122" s="78" t="s">
        <v>342</v>
      </c>
      <c r="E122" s="78" t="s">
        <v>160</v>
      </c>
      <c r="F122" s="275"/>
      <c r="G122" s="274"/>
    </row>
    <row r="123" spans="1:7" s="33" customFormat="1" ht="15" customHeight="1" x14ac:dyDescent="0.25">
      <c r="A123" s="269" t="s">
        <v>175</v>
      </c>
      <c r="B123" s="93" t="s">
        <v>327</v>
      </c>
      <c r="C123" s="92">
        <v>75000</v>
      </c>
      <c r="D123" s="78" t="s">
        <v>327</v>
      </c>
      <c r="E123" s="78" t="s">
        <v>160</v>
      </c>
      <c r="F123" s="275"/>
      <c r="G123" s="274"/>
    </row>
    <row r="124" spans="1:7" s="33" customFormat="1" ht="15" customHeight="1" x14ac:dyDescent="0.25">
      <c r="A124" s="269" t="s">
        <v>175</v>
      </c>
      <c r="B124" s="93" t="s">
        <v>328</v>
      </c>
      <c r="C124" s="92">
        <v>15000</v>
      </c>
      <c r="D124" s="78" t="s">
        <v>343</v>
      </c>
      <c r="E124" s="78" t="s">
        <v>160</v>
      </c>
      <c r="F124" s="275"/>
      <c r="G124" s="274"/>
    </row>
    <row r="125" spans="1:7" s="33" customFormat="1" ht="15" customHeight="1" x14ac:dyDescent="0.25">
      <c r="A125" s="269" t="s">
        <v>175</v>
      </c>
      <c r="B125" s="93" t="s">
        <v>329</v>
      </c>
      <c r="C125" s="92">
        <v>6000</v>
      </c>
      <c r="D125" s="93" t="s">
        <v>344</v>
      </c>
      <c r="E125" s="78" t="s">
        <v>160</v>
      </c>
      <c r="F125" s="275"/>
      <c r="G125" s="274"/>
    </row>
    <row r="126" spans="1:7" s="33" customFormat="1" ht="15" customHeight="1" x14ac:dyDescent="0.25">
      <c r="A126" s="269" t="s">
        <v>175</v>
      </c>
      <c r="B126" s="93" t="s">
        <v>330</v>
      </c>
      <c r="C126" s="92">
        <v>50000</v>
      </c>
      <c r="D126" s="78" t="s">
        <v>239</v>
      </c>
      <c r="E126" s="78" t="s">
        <v>160</v>
      </c>
      <c r="F126" s="275"/>
      <c r="G126" s="274"/>
    </row>
    <row r="127" spans="1:7" s="33" customFormat="1" ht="15" customHeight="1" x14ac:dyDescent="0.25">
      <c r="A127" s="269" t="s">
        <v>237</v>
      </c>
      <c r="B127" s="93" t="s">
        <v>331</v>
      </c>
      <c r="C127" s="92">
        <v>5000</v>
      </c>
      <c r="D127" s="78" t="s">
        <v>345</v>
      </c>
      <c r="E127" s="78" t="s">
        <v>160</v>
      </c>
      <c r="F127" s="275"/>
      <c r="G127" s="274"/>
    </row>
    <row r="128" spans="1:7" s="33" customFormat="1" ht="15" customHeight="1" x14ac:dyDescent="0.25">
      <c r="A128" s="269" t="s">
        <v>175</v>
      </c>
      <c r="B128" s="93" t="s">
        <v>332</v>
      </c>
      <c r="C128" s="92">
        <v>18000</v>
      </c>
      <c r="D128" s="78" t="s">
        <v>346</v>
      </c>
      <c r="E128" s="78" t="s">
        <v>160</v>
      </c>
      <c r="F128" s="275"/>
      <c r="G128" s="274"/>
    </row>
    <row r="129" spans="1:7" s="33" customFormat="1" ht="15" customHeight="1" x14ac:dyDescent="0.25">
      <c r="A129" s="269" t="s">
        <v>175</v>
      </c>
      <c r="B129" s="93" t="s">
        <v>333</v>
      </c>
      <c r="C129" s="92">
        <v>100000</v>
      </c>
      <c r="D129" s="78" t="s">
        <v>347</v>
      </c>
      <c r="E129" s="78" t="s">
        <v>155</v>
      </c>
      <c r="F129" s="275"/>
      <c r="G129" s="274"/>
    </row>
    <row r="130" spans="1:7" s="33" customFormat="1" ht="15" customHeight="1" x14ac:dyDescent="0.25">
      <c r="A130" s="269" t="s">
        <v>175</v>
      </c>
      <c r="B130" s="93" t="s">
        <v>334</v>
      </c>
      <c r="C130" s="92" t="s">
        <v>348</v>
      </c>
      <c r="D130" s="78" t="s">
        <v>176</v>
      </c>
      <c r="E130" s="78" t="s">
        <v>160</v>
      </c>
      <c r="F130" s="275"/>
      <c r="G130" s="274"/>
    </row>
    <row r="131" spans="1:7" s="33" customFormat="1" ht="15.75" customHeight="1" x14ac:dyDescent="0.25">
      <c r="A131" s="269" t="s">
        <v>174</v>
      </c>
      <c r="B131" s="153" t="s">
        <v>37</v>
      </c>
      <c r="C131" s="41"/>
      <c r="D131" s="152"/>
      <c r="E131" s="152"/>
      <c r="F131" s="157">
        <f>SUM(C132:C152)</f>
        <v>545010</v>
      </c>
      <c r="G131" s="271"/>
    </row>
    <row r="132" spans="1:7" s="33" customFormat="1" ht="15.75" customHeight="1" x14ac:dyDescent="0.25">
      <c r="A132" s="173" t="s">
        <v>174</v>
      </c>
      <c r="B132" s="156" t="s">
        <v>403</v>
      </c>
      <c r="C132" s="41">
        <v>80000</v>
      </c>
      <c r="D132" s="381" t="s">
        <v>158</v>
      </c>
      <c r="E132" s="381" t="s">
        <v>155</v>
      </c>
      <c r="F132" s="157"/>
      <c r="G132" s="271"/>
    </row>
    <row r="133" spans="1:7" s="33" customFormat="1" x14ac:dyDescent="0.25">
      <c r="A133" s="173" t="s">
        <v>174</v>
      </c>
      <c r="B133" s="156" t="s">
        <v>404</v>
      </c>
      <c r="C133" s="41">
        <v>12000</v>
      </c>
      <c r="D133" s="381" t="s">
        <v>158</v>
      </c>
      <c r="E133" s="381" t="s">
        <v>155</v>
      </c>
      <c r="F133" s="155"/>
      <c r="G133" s="271"/>
    </row>
    <row r="134" spans="1:7" s="33" customFormat="1" ht="15.75" customHeight="1" x14ac:dyDescent="0.25">
      <c r="A134" s="173" t="s">
        <v>174</v>
      </c>
      <c r="B134" s="156" t="s">
        <v>405</v>
      </c>
      <c r="C134" s="41">
        <v>20000</v>
      </c>
      <c r="D134" s="381" t="s">
        <v>158</v>
      </c>
      <c r="E134" s="381" t="s">
        <v>155</v>
      </c>
      <c r="F134" s="155"/>
      <c r="G134" s="271"/>
    </row>
    <row r="135" spans="1:7" s="33" customFormat="1" ht="17.25" customHeight="1" x14ac:dyDescent="0.25">
      <c r="A135" s="125" t="s">
        <v>174</v>
      </c>
      <c r="B135" s="156" t="s">
        <v>389</v>
      </c>
      <c r="C135" s="361">
        <v>100000</v>
      </c>
      <c r="D135" s="152" t="s">
        <v>158</v>
      </c>
      <c r="E135" s="152" t="s">
        <v>155</v>
      </c>
      <c r="F135" s="155"/>
      <c r="G135" s="271"/>
    </row>
    <row r="136" spans="1:7" s="33" customFormat="1" ht="13.5" customHeight="1" x14ac:dyDescent="0.25">
      <c r="A136" s="125" t="s">
        <v>174</v>
      </c>
      <c r="B136" s="156" t="s">
        <v>406</v>
      </c>
      <c r="C136" s="361">
        <v>10000</v>
      </c>
      <c r="D136" s="152" t="s">
        <v>407</v>
      </c>
      <c r="E136" s="152" t="s">
        <v>160</v>
      </c>
      <c r="F136" s="155"/>
      <c r="G136" s="271"/>
    </row>
    <row r="137" spans="1:7" s="33" customFormat="1" x14ac:dyDescent="0.25">
      <c r="A137" s="125" t="s">
        <v>174</v>
      </c>
      <c r="B137" s="156" t="s">
        <v>408</v>
      </c>
      <c r="C137" s="361">
        <v>12000</v>
      </c>
      <c r="D137" s="152" t="s">
        <v>409</v>
      </c>
      <c r="E137" s="152" t="s">
        <v>160</v>
      </c>
      <c r="F137" s="155"/>
      <c r="G137" s="271"/>
    </row>
    <row r="138" spans="1:7" s="33" customFormat="1" x14ac:dyDescent="0.25">
      <c r="A138" s="125" t="s">
        <v>174</v>
      </c>
      <c r="B138" s="156" t="s">
        <v>410</v>
      </c>
      <c r="C138" s="361">
        <v>12000</v>
      </c>
      <c r="D138" s="152" t="s">
        <v>409</v>
      </c>
      <c r="E138" s="152" t="s">
        <v>160</v>
      </c>
      <c r="F138" s="155"/>
      <c r="G138" s="271"/>
    </row>
    <row r="139" spans="1:7" s="33" customFormat="1" x14ac:dyDescent="0.25">
      <c r="A139" s="125" t="s">
        <v>174</v>
      </c>
      <c r="B139" s="156" t="s">
        <v>411</v>
      </c>
      <c r="C139" s="361">
        <v>2500</v>
      </c>
      <c r="D139" s="152" t="s">
        <v>409</v>
      </c>
      <c r="E139" s="152" t="s">
        <v>160</v>
      </c>
      <c r="F139" s="155"/>
      <c r="G139" s="271"/>
    </row>
    <row r="140" spans="1:7" s="33" customFormat="1" x14ac:dyDescent="0.25">
      <c r="A140" s="125" t="s">
        <v>174</v>
      </c>
      <c r="B140" s="156" t="s">
        <v>412</v>
      </c>
      <c r="C140" s="361">
        <v>5000</v>
      </c>
      <c r="D140" s="152" t="s">
        <v>413</v>
      </c>
      <c r="E140" s="152" t="s">
        <v>160</v>
      </c>
      <c r="F140" s="155"/>
      <c r="G140" s="271"/>
    </row>
    <row r="141" spans="1:7" s="33" customFormat="1" x14ac:dyDescent="0.25">
      <c r="A141" s="125" t="s">
        <v>174</v>
      </c>
      <c r="B141" s="156" t="s">
        <v>414</v>
      </c>
      <c r="C141" s="361">
        <v>15000</v>
      </c>
      <c r="D141" s="152" t="s">
        <v>409</v>
      </c>
      <c r="E141" s="152" t="s">
        <v>160</v>
      </c>
      <c r="F141" s="155"/>
      <c r="G141" s="271"/>
    </row>
    <row r="142" spans="1:7" s="33" customFormat="1" ht="15.75" customHeight="1" x14ac:dyDescent="0.25">
      <c r="A142" s="125" t="s">
        <v>174</v>
      </c>
      <c r="B142" s="156" t="s">
        <v>415</v>
      </c>
      <c r="C142" s="361">
        <v>5000</v>
      </c>
      <c r="D142" s="152" t="s">
        <v>409</v>
      </c>
      <c r="E142" s="152" t="s">
        <v>160</v>
      </c>
      <c r="F142" s="155"/>
      <c r="G142" s="271"/>
    </row>
    <row r="143" spans="1:7" s="33" customFormat="1" x14ac:dyDescent="0.25">
      <c r="A143" s="125" t="s">
        <v>174</v>
      </c>
      <c r="B143" s="156" t="s">
        <v>416</v>
      </c>
      <c r="C143" s="361">
        <v>5000</v>
      </c>
      <c r="D143" s="152" t="s">
        <v>413</v>
      </c>
      <c r="E143" s="152" t="s">
        <v>160</v>
      </c>
      <c r="F143" s="155"/>
      <c r="G143" s="271"/>
    </row>
    <row r="144" spans="1:7" s="33" customFormat="1" x14ac:dyDescent="0.25">
      <c r="A144" s="125" t="s">
        <v>174</v>
      </c>
      <c r="B144" s="156" t="s">
        <v>417</v>
      </c>
      <c r="C144" s="361">
        <v>5000</v>
      </c>
      <c r="D144" s="152" t="s">
        <v>413</v>
      </c>
      <c r="E144" s="152" t="s">
        <v>160</v>
      </c>
      <c r="F144" s="155"/>
      <c r="G144" s="271"/>
    </row>
    <row r="145" spans="1:7" s="33" customFormat="1" ht="15" customHeight="1" x14ac:dyDescent="0.25">
      <c r="A145" s="125" t="s">
        <v>174</v>
      </c>
      <c r="B145" s="156" t="s">
        <v>418</v>
      </c>
      <c r="C145" s="361">
        <v>37510</v>
      </c>
      <c r="D145" s="152" t="s">
        <v>377</v>
      </c>
      <c r="E145" s="152" t="s">
        <v>160</v>
      </c>
      <c r="F145" s="155"/>
      <c r="G145" s="271"/>
    </row>
    <row r="146" spans="1:7" s="33" customFormat="1" x14ac:dyDescent="0.25">
      <c r="A146" s="125" t="s">
        <v>174</v>
      </c>
      <c r="B146" s="156" t="s">
        <v>378</v>
      </c>
      <c r="C146" s="361">
        <v>77000</v>
      </c>
      <c r="D146" s="152" t="s">
        <v>379</v>
      </c>
      <c r="E146" s="152" t="s">
        <v>160</v>
      </c>
      <c r="F146" s="155"/>
      <c r="G146" s="271"/>
    </row>
    <row r="147" spans="1:7" s="33" customFormat="1" x14ac:dyDescent="0.25">
      <c r="A147" s="125" t="s">
        <v>174</v>
      </c>
      <c r="B147" s="156" t="s">
        <v>33</v>
      </c>
      <c r="C147" s="361">
        <v>20000</v>
      </c>
      <c r="D147" s="152" t="s">
        <v>157</v>
      </c>
      <c r="E147" s="152" t="s">
        <v>155</v>
      </c>
      <c r="F147" s="155"/>
      <c r="G147" s="271"/>
    </row>
    <row r="148" spans="1:7" s="33" customFormat="1" x14ac:dyDescent="0.25">
      <c r="A148" s="125" t="s">
        <v>174</v>
      </c>
      <c r="B148" s="156" t="s">
        <v>381</v>
      </c>
      <c r="C148" s="361">
        <v>6000</v>
      </c>
      <c r="D148" s="152" t="s">
        <v>380</v>
      </c>
      <c r="E148" s="152" t="s">
        <v>160</v>
      </c>
      <c r="F148" s="155"/>
      <c r="G148" s="271"/>
    </row>
    <row r="149" spans="1:7" s="33" customFormat="1" x14ac:dyDescent="0.25">
      <c r="A149" s="154" t="s">
        <v>174</v>
      </c>
      <c r="B149" s="97" t="s">
        <v>390</v>
      </c>
      <c r="C149" s="95">
        <v>100000</v>
      </c>
      <c r="D149" s="88" t="s">
        <v>158</v>
      </c>
      <c r="E149" s="88" t="s">
        <v>155</v>
      </c>
      <c r="F149" s="155"/>
      <c r="G149" s="271"/>
    </row>
    <row r="150" spans="1:7" s="33" customFormat="1" x14ac:dyDescent="0.25">
      <c r="A150" s="154" t="s">
        <v>174</v>
      </c>
      <c r="B150" s="97" t="s">
        <v>382</v>
      </c>
      <c r="C150" s="44">
        <v>6000</v>
      </c>
      <c r="D150" s="88" t="s">
        <v>383</v>
      </c>
      <c r="E150" s="88" t="s">
        <v>160</v>
      </c>
      <c r="F150" s="155"/>
      <c r="G150" s="271"/>
    </row>
    <row r="151" spans="1:7" s="33" customFormat="1" x14ac:dyDescent="0.25">
      <c r="A151" s="154" t="s">
        <v>174</v>
      </c>
      <c r="B151" s="97" t="s">
        <v>384</v>
      </c>
      <c r="C151" s="44">
        <v>9000</v>
      </c>
      <c r="D151" s="88" t="s">
        <v>165</v>
      </c>
      <c r="E151" s="88" t="s">
        <v>160</v>
      </c>
      <c r="F151" s="155"/>
      <c r="G151" s="271"/>
    </row>
    <row r="152" spans="1:7" s="33" customFormat="1" x14ac:dyDescent="0.25">
      <c r="A152" s="154" t="s">
        <v>174</v>
      </c>
      <c r="B152" s="97" t="s">
        <v>385</v>
      </c>
      <c r="C152" s="44">
        <v>6000</v>
      </c>
      <c r="D152" s="88" t="s">
        <v>386</v>
      </c>
      <c r="E152" s="88" t="s">
        <v>160</v>
      </c>
      <c r="F152" s="155"/>
      <c r="G152" s="271"/>
    </row>
    <row r="153" spans="1:7" s="33" customFormat="1" x14ac:dyDescent="0.25">
      <c r="A153" s="272" t="s">
        <v>164</v>
      </c>
      <c r="B153" s="131" t="s">
        <v>27</v>
      </c>
      <c r="C153" s="17"/>
      <c r="D153" s="78"/>
      <c r="E153" s="78"/>
      <c r="F153" s="79">
        <f>SUM(C154:C159)</f>
        <v>174000</v>
      </c>
      <c r="G153" s="271"/>
    </row>
    <row r="154" spans="1:7" s="33" customFormat="1" x14ac:dyDescent="0.25">
      <c r="A154" s="269" t="s">
        <v>164</v>
      </c>
      <c r="B154" s="130" t="s">
        <v>24</v>
      </c>
      <c r="C154" s="369" t="s">
        <v>357</v>
      </c>
      <c r="D154" s="359" t="s">
        <v>166</v>
      </c>
      <c r="E154" s="359" t="s">
        <v>160</v>
      </c>
      <c r="F154" s="77"/>
      <c r="G154" s="271"/>
    </row>
    <row r="155" spans="1:7" s="33" customFormat="1" x14ac:dyDescent="0.25">
      <c r="A155" s="269" t="s">
        <v>164</v>
      </c>
      <c r="B155" s="133" t="s">
        <v>26</v>
      </c>
      <c r="C155" s="17">
        <v>110000</v>
      </c>
      <c r="D155" s="78" t="s">
        <v>167</v>
      </c>
      <c r="E155" s="78" t="s">
        <v>160</v>
      </c>
      <c r="F155" s="77"/>
      <c r="G155" s="271"/>
    </row>
    <row r="156" spans="1:7" s="33" customFormat="1" x14ac:dyDescent="0.25">
      <c r="A156" s="269" t="s">
        <v>164</v>
      </c>
      <c r="B156" s="130" t="s">
        <v>358</v>
      </c>
      <c r="C156" s="17">
        <v>30000</v>
      </c>
      <c r="D156" s="78" t="s">
        <v>359</v>
      </c>
      <c r="E156" s="78" t="s">
        <v>160</v>
      </c>
      <c r="F156" s="77"/>
      <c r="G156" s="271"/>
    </row>
    <row r="157" spans="1:7" x14ac:dyDescent="0.25">
      <c r="A157" s="269" t="s">
        <v>164</v>
      </c>
      <c r="B157" s="130" t="s">
        <v>360</v>
      </c>
      <c r="C157" s="17">
        <v>2000</v>
      </c>
      <c r="D157" s="78" t="s">
        <v>158</v>
      </c>
      <c r="E157" s="78" t="s">
        <v>160</v>
      </c>
      <c r="F157" s="77"/>
      <c r="G157" s="271"/>
    </row>
    <row r="158" spans="1:7" x14ac:dyDescent="0.25">
      <c r="A158" s="269" t="s">
        <v>164</v>
      </c>
      <c r="B158" s="130" t="s">
        <v>361</v>
      </c>
      <c r="C158" s="17">
        <v>20000</v>
      </c>
      <c r="D158" s="78" t="s">
        <v>158</v>
      </c>
      <c r="E158" s="78" t="s">
        <v>160</v>
      </c>
      <c r="F158" s="77"/>
      <c r="G158" s="271"/>
    </row>
    <row r="159" spans="1:7" x14ac:dyDescent="0.25">
      <c r="A159" s="269" t="s">
        <v>164</v>
      </c>
      <c r="B159" s="130" t="s">
        <v>362</v>
      </c>
      <c r="C159" s="17">
        <v>12000</v>
      </c>
      <c r="D159" s="78" t="s">
        <v>158</v>
      </c>
      <c r="E159" s="78" t="s">
        <v>160</v>
      </c>
      <c r="F159" s="77"/>
      <c r="G159" s="271"/>
    </row>
    <row r="160" spans="1:7" x14ac:dyDescent="0.25">
      <c r="A160" s="269" t="s">
        <v>164</v>
      </c>
      <c r="B160" s="130" t="s">
        <v>363</v>
      </c>
      <c r="C160" s="17">
        <v>145000</v>
      </c>
      <c r="D160" s="78" t="s">
        <v>158</v>
      </c>
      <c r="E160" s="78" t="s">
        <v>160</v>
      </c>
      <c r="F160" s="77"/>
      <c r="G160" s="271"/>
    </row>
    <row r="161" spans="1:7" x14ac:dyDescent="0.25">
      <c r="A161" s="269" t="s">
        <v>164</v>
      </c>
      <c r="B161" s="130" t="s">
        <v>364</v>
      </c>
      <c r="C161" s="17">
        <v>89500</v>
      </c>
      <c r="D161" s="78" t="s">
        <v>158</v>
      </c>
      <c r="E161" s="78" t="s">
        <v>160</v>
      </c>
      <c r="F161" s="77"/>
      <c r="G161" s="271"/>
    </row>
    <row r="162" spans="1:7" x14ac:dyDescent="0.25">
      <c r="A162" s="269" t="s">
        <v>164</v>
      </c>
      <c r="B162" s="130" t="s">
        <v>365</v>
      </c>
      <c r="C162" s="17">
        <v>12000</v>
      </c>
      <c r="D162" s="78" t="s">
        <v>158</v>
      </c>
      <c r="E162" s="78" t="s">
        <v>160</v>
      </c>
      <c r="F162" s="77"/>
      <c r="G162" s="271"/>
    </row>
    <row r="163" spans="1:7" x14ac:dyDescent="0.25">
      <c r="A163" s="272" t="s">
        <v>162</v>
      </c>
      <c r="B163" s="131" t="s">
        <v>205</v>
      </c>
      <c r="C163" s="17"/>
      <c r="D163" s="78"/>
      <c r="E163" s="78"/>
      <c r="F163" s="79">
        <f>SUM(C164:C164)</f>
        <v>24000</v>
      </c>
      <c r="G163" s="271"/>
    </row>
    <row r="164" spans="1:7" x14ac:dyDescent="0.25">
      <c r="A164" s="269" t="s">
        <v>162</v>
      </c>
      <c r="B164" s="130" t="s">
        <v>11</v>
      </c>
      <c r="C164" s="17">
        <v>24000</v>
      </c>
      <c r="D164" s="78" t="s">
        <v>163</v>
      </c>
      <c r="E164" s="78" t="s">
        <v>160</v>
      </c>
      <c r="F164" s="77"/>
      <c r="G164" s="271"/>
    </row>
    <row r="165" spans="1:7" x14ac:dyDescent="0.25">
      <c r="A165" s="269" t="s">
        <v>199</v>
      </c>
      <c r="B165" s="131" t="s">
        <v>105</v>
      </c>
      <c r="C165" s="17"/>
      <c r="D165" s="78"/>
      <c r="E165" s="78"/>
      <c r="F165" s="79">
        <f>SUM(C166:C166)</f>
        <v>250000</v>
      </c>
      <c r="G165" s="271"/>
    </row>
    <row r="166" spans="1:7" x14ac:dyDescent="0.25">
      <c r="A166" s="269" t="s">
        <v>199</v>
      </c>
      <c r="B166" s="130" t="s">
        <v>318</v>
      </c>
      <c r="C166" s="17">
        <v>250000</v>
      </c>
      <c r="D166" s="78" t="s">
        <v>319</v>
      </c>
      <c r="E166" s="78" t="s">
        <v>155</v>
      </c>
      <c r="F166" s="77"/>
      <c r="G166" s="271"/>
    </row>
    <row r="167" spans="1:7" x14ac:dyDescent="0.25">
      <c r="A167" s="272" t="s">
        <v>159</v>
      </c>
      <c r="B167" s="128" t="s">
        <v>7</v>
      </c>
      <c r="C167" s="17"/>
      <c r="D167" s="78"/>
      <c r="E167" s="78"/>
      <c r="F167" s="79">
        <f>SUM(C168:C171)</f>
        <v>728000</v>
      </c>
      <c r="G167" s="271"/>
    </row>
    <row r="168" spans="1:7" s="24" customFormat="1" ht="16.5" customHeight="1" x14ac:dyDescent="0.25">
      <c r="A168" s="269" t="s">
        <v>159</v>
      </c>
      <c r="B168" s="11" t="s">
        <v>349</v>
      </c>
      <c r="C168" s="17">
        <v>200000</v>
      </c>
      <c r="D168" s="78" t="s">
        <v>156</v>
      </c>
      <c r="E168" s="78" t="s">
        <v>155</v>
      </c>
      <c r="F168" s="79"/>
      <c r="G168" s="270"/>
    </row>
    <row r="169" spans="1:7" x14ac:dyDescent="0.25">
      <c r="A169" s="269" t="s">
        <v>159</v>
      </c>
      <c r="B169" s="11" t="s">
        <v>351</v>
      </c>
      <c r="C169" s="17">
        <v>250000</v>
      </c>
      <c r="D169" s="78" t="s">
        <v>156</v>
      </c>
      <c r="E169" s="78" t="s">
        <v>155</v>
      </c>
      <c r="F169" s="79"/>
      <c r="G169" s="270"/>
    </row>
    <row r="170" spans="1:7" x14ac:dyDescent="0.25">
      <c r="A170" s="269" t="s">
        <v>159</v>
      </c>
      <c r="B170" s="11" t="s">
        <v>352</v>
      </c>
      <c r="C170" s="17">
        <v>98000</v>
      </c>
      <c r="D170" s="78" t="s">
        <v>156</v>
      </c>
      <c r="E170" s="124" t="s">
        <v>160</v>
      </c>
      <c r="F170" s="79"/>
      <c r="G170" s="270"/>
    </row>
    <row r="171" spans="1:7" x14ac:dyDescent="0.25">
      <c r="A171" s="269" t="s">
        <v>159</v>
      </c>
      <c r="B171" s="11" t="s">
        <v>353</v>
      </c>
      <c r="C171" s="17">
        <v>180000</v>
      </c>
      <c r="D171" s="78" t="s">
        <v>156</v>
      </c>
      <c r="E171" s="124" t="s">
        <v>160</v>
      </c>
      <c r="F171" s="79"/>
      <c r="G171" s="270"/>
    </row>
    <row r="172" spans="1:7" ht="15.75" thickBot="1" x14ac:dyDescent="0.3">
      <c r="G172"/>
    </row>
    <row r="173" spans="1:7" ht="18.75" x14ac:dyDescent="0.25">
      <c r="E173" s="268" t="s">
        <v>154</v>
      </c>
      <c r="F173" s="267">
        <f>F79+F3</f>
        <v>28583759</v>
      </c>
      <c r="G173"/>
    </row>
  </sheetData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zoomScaleNormal="100" zoomScaleSheetLayoutView="100" workbookViewId="0">
      <selection activeCell="B30" sqref="B30"/>
    </sheetView>
  </sheetViews>
  <sheetFormatPr baseColWidth="10" defaultColWidth="11.42578125" defaultRowHeight="15" x14ac:dyDescent="0.25"/>
  <cols>
    <col min="1" max="1" width="10.42578125" style="116" customWidth="1"/>
    <col min="2" max="2" width="53.7109375" style="4" customWidth="1"/>
    <col min="3" max="3" width="16.5703125" style="3" customWidth="1"/>
    <col min="4" max="4" width="26.5703125" style="4" customWidth="1"/>
    <col min="5" max="5" width="16.7109375" style="4" customWidth="1"/>
    <col min="6" max="6" width="21.7109375" style="2" bestFit="1" customWidth="1"/>
    <col min="7" max="7" width="11.42578125" style="1"/>
    <col min="8" max="16384" width="11.42578125" style="4"/>
  </cols>
  <sheetData>
    <row r="1" spans="1:7" s="317" customFormat="1" ht="19.5" x14ac:dyDescent="0.4">
      <c r="A1" s="116"/>
      <c r="B1" s="318" t="s">
        <v>153</v>
      </c>
      <c r="C1" s="298"/>
      <c r="D1" s="298"/>
      <c r="E1" s="298"/>
      <c r="F1" s="297">
        <v>2019</v>
      </c>
      <c r="G1" s="296"/>
    </row>
    <row r="2" spans="1:7" s="7" customFormat="1" x14ac:dyDescent="0.25">
      <c r="A2" s="116"/>
      <c r="C2" s="6"/>
      <c r="F2" s="260"/>
      <c r="G2" s="108"/>
    </row>
    <row r="3" spans="1:7" s="316" customFormat="1" ht="37.5" customHeight="1" x14ac:dyDescent="0.25">
      <c r="A3" s="269"/>
      <c r="B3" s="76" t="s">
        <v>152</v>
      </c>
      <c r="C3" s="75"/>
      <c r="D3" s="280"/>
      <c r="E3" s="280"/>
      <c r="F3" s="106">
        <f>SUM(F5+F7+F23+F72)</f>
        <v>25324546</v>
      </c>
      <c r="G3" s="62">
        <f>F3/$F$167</f>
        <v>0.91696600002918416</v>
      </c>
    </row>
    <row r="4" spans="1:7" s="309" customFormat="1" ht="45.75" x14ac:dyDescent="0.3">
      <c r="A4" s="293" t="s">
        <v>170</v>
      </c>
      <c r="B4" s="104"/>
      <c r="C4" s="67" t="s">
        <v>75</v>
      </c>
      <c r="D4" s="292" t="s">
        <v>169</v>
      </c>
      <c r="E4" s="292" t="s">
        <v>168</v>
      </c>
      <c r="F4" s="103" t="s">
        <v>74</v>
      </c>
      <c r="G4" s="62" t="s">
        <v>151</v>
      </c>
    </row>
    <row r="5" spans="1:7" s="314" customFormat="1" ht="15.75" x14ac:dyDescent="0.25">
      <c r="A5" s="269"/>
      <c r="B5" s="253" t="s">
        <v>150</v>
      </c>
      <c r="C5" s="254"/>
      <c r="D5" s="253"/>
      <c r="E5" s="253"/>
      <c r="F5" s="252">
        <f>SUM(C6:C6)</f>
        <v>15000000</v>
      </c>
      <c r="G5" s="282">
        <f>F5/$F$167</f>
        <v>0.54312878897958372</v>
      </c>
    </row>
    <row r="6" spans="1:7" s="315" customFormat="1" x14ac:dyDescent="0.25">
      <c r="A6" s="291" t="s">
        <v>173</v>
      </c>
      <c r="B6" s="78" t="s">
        <v>283</v>
      </c>
      <c r="C6" s="17">
        <v>15000000</v>
      </c>
      <c r="D6" s="93" t="s">
        <v>193</v>
      </c>
      <c r="E6" s="93" t="s">
        <v>155</v>
      </c>
      <c r="F6" s="79"/>
      <c r="G6" s="290"/>
    </row>
    <row r="7" spans="1:7" s="314" customFormat="1" ht="15.75" x14ac:dyDescent="0.25">
      <c r="A7" s="269"/>
      <c r="B7" s="253" t="s">
        <v>148</v>
      </c>
      <c r="C7" s="254"/>
      <c r="D7" s="253"/>
      <c r="E7" s="253"/>
      <c r="F7" s="252">
        <f>SUM(F10:F21)</f>
        <v>4511568</v>
      </c>
      <c r="G7" s="282">
        <f>F7/$F$167</f>
        <v>0.16335749761593618</v>
      </c>
    </row>
    <row r="8" spans="1:7" s="314" customFormat="1" ht="15.75" x14ac:dyDescent="0.25">
      <c r="A8" s="269" t="s">
        <v>177</v>
      </c>
      <c r="B8" s="131" t="s">
        <v>57</v>
      </c>
      <c r="C8" s="17"/>
      <c r="D8" s="78"/>
      <c r="E8" s="78"/>
      <c r="F8" s="217">
        <f>SUM(C9)</f>
        <v>196000</v>
      </c>
      <c r="G8" s="282"/>
    </row>
    <row r="9" spans="1:7" s="314" customFormat="1" ht="15.75" x14ac:dyDescent="0.25">
      <c r="A9" s="269" t="s">
        <v>177</v>
      </c>
      <c r="B9" s="89" t="s">
        <v>147</v>
      </c>
      <c r="C9" s="44">
        <v>196000</v>
      </c>
      <c r="D9" s="78" t="s">
        <v>193</v>
      </c>
      <c r="E9" s="78" t="s">
        <v>155</v>
      </c>
      <c r="F9" s="130"/>
      <c r="G9" s="282"/>
    </row>
    <row r="10" spans="1:7" x14ac:dyDescent="0.25">
      <c r="A10" s="269" t="s">
        <v>164</v>
      </c>
      <c r="B10" s="131" t="s">
        <v>140</v>
      </c>
      <c r="C10" s="17"/>
      <c r="D10" s="78"/>
      <c r="E10" s="78"/>
      <c r="F10" s="79">
        <f>SUM(C11:C13)</f>
        <v>650000</v>
      </c>
      <c r="G10" s="271"/>
    </row>
    <row r="11" spans="1:7" x14ac:dyDescent="0.25">
      <c r="A11" s="269" t="s">
        <v>164</v>
      </c>
      <c r="B11" s="130" t="s">
        <v>139</v>
      </c>
      <c r="C11" s="17">
        <v>150000</v>
      </c>
      <c r="D11" s="78" t="s">
        <v>193</v>
      </c>
      <c r="E11" s="78" t="s">
        <v>155</v>
      </c>
      <c r="F11" s="77"/>
      <c r="G11" s="271"/>
    </row>
    <row r="12" spans="1:7" x14ac:dyDescent="0.25">
      <c r="A12" s="269" t="s">
        <v>164</v>
      </c>
      <c r="B12" s="130" t="s">
        <v>230</v>
      </c>
      <c r="C12" s="17">
        <v>300000</v>
      </c>
      <c r="D12" s="78" t="s">
        <v>193</v>
      </c>
      <c r="E12" s="78" t="s">
        <v>155</v>
      </c>
      <c r="F12" s="77"/>
      <c r="G12" s="271"/>
    </row>
    <row r="13" spans="1:7" x14ac:dyDescent="0.25">
      <c r="A13" s="269" t="s">
        <v>164</v>
      </c>
      <c r="B13" s="130" t="s">
        <v>231</v>
      </c>
      <c r="C13" s="17">
        <v>200000</v>
      </c>
      <c r="D13" s="78" t="s">
        <v>193</v>
      </c>
      <c r="E13" s="78" t="s">
        <v>155</v>
      </c>
      <c r="F13" s="77"/>
      <c r="G13" s="271"/>
    </row>
    <row r="14" spans="1:7" x14ac:dyDescent="0.25">
      <c r="A14" s="269" t="s">
        <v>162</v>
      </c>
      <c r="B14" s="245" t="s">
        <v>206</v>
      </c>
      <c r="C14" s="17"/>
      <c r="D14" s="78"/>
      <c r="E14" s="78"/>
      <c r="F14" s="79">
        <f>SUM(C15:C16)</f>
        <v>2421568</v>
      </c>
      <c r="G14" s="271"/>
    </row>
    <row r="15" spans="1:7" x14ac:dyDescent="0.25">
      <c r="A15" s="269" t="s">
        <v>162</v>
      </c>
      <c r="B15" s="124" t="s">
        <v>138</v>
      </c>
      <c r="C15" s="17">
        <v>400000</v>
      </c>
      <c r="D15" s="78" t="s">
        <v>193</v>
      </c>
      <c r="E15" s="78" t="s">
        <v>155</v>
      </c>
      <c r="F15" s="77"/>
      <c r="G15" s="271"/>
    </row>
    <row r="16" spans="1:7" x14ac:dyDescent="0.25">
      <c r="A16" s="269" t="s">
        <v>162</v>
      </c>
      <c r="B16" s="93" t="s">
        <v>146</v>
      </c>
      <c r="C16" s="17">
        <v>2021568</v>
      </c>
      <c r="D16" s="78" t="s">
        <v>193</v>
      </c>
      <c r="E16" s="78" t="s">
        <v>155</v>
      </c>
      <c r="F16" s="77"/>
      <c r="G16" s="271"/>
    </row>
    <row r="17" spans="1:7" x14ac:dyDescent="0.25">
      <c r="A17" s="269" t="s">
        <v>199</v>
      </c>
      <c r="B17" s="77" t="s">
        <v>105</v>
      </c>
      <c r="C17" s="17"/>
      <c r="D17" s="78"/>
      <c r="E17" s="78"/>
      <c r="F17" s="77"/>
      <c r="G17" s="271"/>
    </row>
    <row r="18" spans="1:7" x14ac:dyDescent="0.25">
      <c r="A18" s="269" t="s">
        <v>199</v>
      </c>
      <c r="B18" s="93" t="s">
        <v>312</v>
      </c>
      <c r="C18" s="44">
        <v>800000</v>
      </c>
      <c r="D18" s="78" t="s">
        <v>193</v>
      </c>
      <c r="E18" s="78" t="s">
        <v>155</v>
      </c>
      <c r="F18" s="77"/>
      <c r="G18" s="271"/>
    </row>
    <row r="19" spans="1:7" x14ac:dyDescent="0.25">
      <c r="A19" s="269" t="s">
        <v>199</v>
      </c>
      <c r="B19" s="93" t="s">
        <v>313</v>
      </c>
      <c r="C19" s="44">
        <v>800000</v>
      </c>
      <c r="D19" s="78" t="s">
        <v>193</v>
      </c>
      <c r="E19" s="78" t="s">
        <v>155</v>
      </c>
      <c r="F19" s="77"/>
      <c r="G19" s="271"/>
    </row>
    <row r="20" spans="1:7" x14ac:dyDescent="0.25">
      <c r="A20" s="269" t="s">
        <v>196</v>
      </c>
      <c r="B20" s="245" t="s">
        <v>94</v>
      </c>
      <c r="C20" s="80"/>
      <c r="D20" s="68"/>
      <c r="E20" s="68"/>
      <c r="F20" s="79">
        <f>SUM(C21:C22)</f>
        <v>1440000</v>
      </c>
      <c r="G20" s="271"/>
    </row>
    <row r="21" spans="1:7" ht="15.75" x14ac:dyDescent="0.25">
      <c r="A21" s="269" t="s">
        <v>196</v>
      </c>
      <c r="B21" s="89" t="s">
        <v>135</v>
      </c>
      <c r="C21" s="44">
        <v>1000000</v>
      </c>
      <c r="D21" s="78" t="s">
        <v>193</v>
      </c>
      <c r="E21" s="78" t="s">
        <v>155</v>
      </c>
      <c r="F21" s="289"/>
      <c r="G21" s="276"/>
    </row>
    <row r="22" spans="1:7" ht="15.75" x14ac:dyDescent="0.25">
      <c r="A22" s="269" t="s">
        <v>196</v>
      </c>
      <c r="B22" s="89" t="s">
        <v>93</v>
      </c>
      <c r="C22" s="44">
        <v>440000</v>
      </c>
      <c r="D22" s="78" t="s">
        <v>193</v>
      </c>
      <c r="E22" s="78" t="s">
        <v>155</v>
      </c>
      <c r="F22" s="289"/>
      <c r="G22" s="276"/>
    </row>
    <row r="23" spans="1:7" ht="15.75" x14ac:dyDescent="0.25">
      <c r="A23" s="269"/>
      <c r="B23" s="253" t="s">
        <v>134</v>
      </c>
      <c r="C23" s="285"/>
      <c r="D23" s="284"/>
      <c r="E23" s="284"/>
      <c r="F23" s="283">
        <f>SUM(F24:F65)</f>
        <v>5715478</v>
      </c>
      <c r="G23" s="282">
        <f>F23/$F$167</f>
        <v>0.20694937630529689</v>
      </c>
    </row>
    <row r="24" spans="1:7" x14ac:dyDescent="0.25">
      <c r="A24" s="269" t="s">
        <v>177</v>
      </c>
      <c r="B24" s="131" t="s">
        <v>57</v>
      </c>
      <c r="C24" s="41"/>
      <c r="D24" s="78"/>
      <c r="E24" s="78"/>
      <c r="F24" s="79">
        <f>SUM(C25:C28)</f>
        <v>982278</v>
      </c>
      <c r="G24" s="271"/>
    </row>
    <row r="25" spans="1:7" x14ac:dyDescent="0.25">
      <c r="A25" s="173" t="s">
        <v>177</v>
      </c>
      <c r="B25" s="89" t="s">
        <v>261</v>
      </c>
      <c r="C25" s="90">
        <v>131787</v>
      </c>
      <c r="D25" s="78" t="s">
        <v>193</v>
      </c>
      <c r="E25" s="78" t="s">
        <v>155</v>
      </c>
      <c r="F25" s="77"/>
      <c r="G25" s="271"/>
    </row>
    <row r="26" spans="1:7" x14ac:dyDescent="0.25">
      <c r="A26" s="269" t="s">
        <v>177</v>
      </c>
      <c r="B26" s="89" t="s">
        <v>263</v>
      </c>
      <c r="C26" s="90">
        <v>300000</v>
      </c>
      <c r="D26" s="78" t="s">
        <v>193</v>
      </c>
      <c r="E26" s="78" t="s">
        <v>155</v>
      </c>
      <c r="F26" s="77"/>
      <c r="G26" s="271"/>
    </row>
    <row r="27" spans="1:7" x14ac:dyDescent="0.25">
      <c r="A27" s="269" t="s">
        <v>177</v>
      </c>
      <c r="B27" s="89" t="s">
        <v>264</v>
      </c>
      <c r="C27" s="44">
        <v>458959</v>
      </c>
      <c r="D27" s="152" t="s">
        <v>193</v>
      </c>
      <c r="E27" s="78" t="s">
        <v>155</v>
      </c>
      <c r="F27" s="77"/>
      <c r="G27" s="271"/>
    </row>
    <row r="28" spans="1:7" x14ac:dyDescent="0.25">
      <c r="A28" s="269" t="s">
        <v>177</v>
      </c>
      <c r="B28" s="89" t="s">
        <v>265</v>
      </c>
      <c r="C28" s="44">
        <v>91532</v>
      </c>
      <c r="D28" s="78" t="s">
        <v>193</v>
      </c>
      <c r="E28" s="78" t="s">
        <v>155</v>
      </c>
      <c r="F28" s="77"/>
      <c r="G28" s="271"/>
    </row>
    <row r="29" spans="1:7" s="307" customFormat="1" x14ac:dyDescent="0.25">
      <c r="A29" s="269" t="s">
        <v>175</v>
      </c>
      <c r="B29" s="131" t="s">
        <v>48</v>
      </c>
      <c r="C29" s="17"/>
      <c r="D29" s="78"/>
      <c r="E29" s="78"/>
      <c r="F29" s="79">
        <f>SUM(C30:C35)</f>
        <v>970000</v>
      </c>
      <c r="G29" s="271"/>
    </row>
    <row r="30" spans="1:7" s="307" customFormat="1" x14ac:dyDescent="0.25">
      <c r="A30" s="269" t="s">
        <v>175</v>
      </c>
      <c r="B30" s="130" t="s">
        <v>123</v>
      </c>
      <c r="C30" s="17">
        <v>570000</v>
      </c>
      <c r="D30" s="78" t="s">
        <v>193</v>
      </c>
      <c r="E30" s="78" t="s">
        <v>155</v>
      </c>
      <c r="F30" s="77"/>
      <c r="G30" s="271"/>
    </row>
    <row r="31" spans="1:7" x14ac:dyDescent="0.25">
      <c r="A31" s="269" t="s">
        <v>175</v>
      </c>
      <c r="B31" s="130" t="s">
        <v>234</v>
      </c>
      <c r="C31" s="17">
        <v>65000</v>
      </c>
      <c r="D31" s="78" t="s">
        <v>193</v>
      </c>
      <c r="E31" s="78" t="s">
        <v>155</v>
      </c>
      <c r="F31" s="77"/>
      <c r="G31" s="271"/>
    </row>
    <row r="32" spans="1:7" x14ac:dyDescent="0.25">
      <c r="A32" s="269" t="s">
        <v>175</v>
      </c>
      <c r="B32" s="130" t="s">
        <v>321</v>
      </c>
      <c r="C32" s="17">
        <v>65000</v>
      </c>
      <c r="D32" s="78" t="s">
        <v>193</v>
      </c>
      <c r="E32" s="78" t="s">
        <v>155</v>
      </c>
      <c r="F32" s="77"/>
      <c r="G32" s="271"/>
    </row>
    <row r="33" spans="1:7" x14ac:dyDescent="0.25">
      <c r="A33" s="269" t="s">
        <v>175</v>
      </c>
      <c r="B33" s="130" t="s">
        <v>120</v>
      </c>
      <c r="C33" s="17">
        <v>60000</v>
      </c>
      <c r="D33" s="78" t="s">
        <v>193</v>
      </c>
      <c r="E33" s="78" t="s">
        <v>155</v>
      </c>
      <c r="F33" s="77"/>
      <c r="G33" s="271"/>
    </row>
    <row r="34" spans="1:7" s="307" customFormat="1" x14ac:dyDescent="0.25">
      <c r="A34" s="269" t="s">
        <v>175</v>
      </c>
      <c r="B34" s="130" t="s">
        <v>322</v>
      </c>
      <c r="C34" s="17">
        <v>10000</v>
      </c>
      <c r="D34" s="78" t="s">
        <v>323</v>
      </c>
      <c r="E34" s="78" t="s">
        <v>160</v>
      </c>
      <c r="F34" s="77"/>
      <c r="G34" s="271"/>
    </row>
    <row r="35" spans="1:7" x14ac:dyDescent="0.25">
      <c r="A35" s="269" t="s">
        <v>175</v>
      </c>
      <c r="B35" s="130" t="s">
        <v>235</v>
      </c>
      <c r="C35" s="17">
        <v>200000</v>
      </c>
      <c r="D35" s="78" t="s">
        <v>193</v>
      </c>
      <c r="E35" s="78" t="s">
        <v>155</v>
      </c>
      <c r="F35" s="237"/>
      <c r="G35" s="287"/>
    </row>
    <row r="36" spans="1:7" x14ac:dyDescent="0.25">
      <c r="A36" s="269" t="s">
        <v>175</v>
      </c>
      <c r="B36" s="130" t="s">
        <v>236</v>
      </c>
      <c r="C36" s="17">
        <v>620000</v>
      </c>
      <c r="D36" s="78" t="s">
        <v>193</v>
      </c>
      <c r="E36" s="78" t="s">
        <v>155</v>
      </c>
      <c r="F36" s="237"/>
      <c r="G36" s="287"/>
    </row>
    <row r="37" spans="1:7" x14ac:dyDescent="0.25">
      <c r="A37" s="269" t="s">
        <v>174</v>
      </c>
      <c r="B37" s="222" t="s">
        <v>37</v>
      </c>
      <c r="C37" s="44"/>
      <c r="D37" s="78"/>
      <c r="E37" s="152"/>
      <c r="F37" s="150">
        <f>SUM(C38:C42)</f>
        <v>580000</v>
      </c>
      <c r="G37" s="271"/>
    </row>
    <row r="38" spans="1:7" x14ac:dyDescent="0.25">
      <c r="A38" s="129" t="s">
        <v>175</v>
      </c>
      <c r="B38" s="130" t="s">
        <v>402</v>
      </c>
      <c r="C38" s="17">
        <v>90000</v>
      </c>
      <c r="D38" s="78" t="s">
        <v>193</v>
      </c>
      <c r="E38" s="78" t="s">
        <v>155</v>
      </c>
      <c r="F38" s="90"/>
      <c r="G38" s="288"/>
    </row>
    <row r="39" spans="1:7" x14ac:dyDescent="0.25">
      <c r="A39" s="125" t="s">
        <v>174</v>
      </c>
      <c r="B39" s="130" t="s">
        <v>375</v>
      </c>
      <c r="C39" s="52">
        <v>140000</v>
      </c>
      <c r="D39" s="78" t="s">
        <v>193</v>
      </c>
      <c r="E39" s="152" t="s">
        <v>155</v>
      </c>
      <c r="F39" s="155"/>
      <c r="G39" s="271"/>
    </row>
    <row r="40" spans="1:7" x14ac:dyDescent="0.25">
      <c r="A40" s="125" t="s">
        <v>174</v>
      </c>
      <c r="B40" s="130" t="s">
        <v>391</v>
      </c>
      <c r="C40" s="52">
        <v>150000</v>
      </c>
      <c r="D40" s="78" t="s">
        <v>193</v>
      </c>
      <c r="E40" s="152" t="s">
        <v>155</v>
      </c>
      <c r="F40" s="235"/>
      <c r="G40" s="274"/>
    </row>
    <row r="41" spans="1:7" x14ac:dyDescent="0.25">
      <c r="A41" s="125" t="s">
        <v>174</v>
      </c>
      <c r="B41" s="130" t="s">
        <v>387</v>
      </c>
      <c r="C41" s="52">
        <v>150000</v>
      </c>
      <c r="D41" s="78" t="s">
        <v>193</v>
      </c>
      <c r="E41" s="152" t="s">
        <v>155</v>
      </c>
      <c r="F41" s="155"/>
      <c r="G41" s="271"/>
    </row>
    <row r="42" spans="1:7" s="303" customFormat="1" x14ac:dyDescent="0.25">
      <c r="A42" s="125" t="s">
        <v>174</v>
      </c>
      <c r="B42" s="89" t="s">
        <v>376</v>
      </c>
      <c r="C42" s="95">
        <v>50000</v>
      </c>
      <c r="D42" s="78" t="s">
        <v>193</v>
      </c>
      <c r="E42" s="152" t="s">
        <v>155</v>
      </c>
      <c r="F42" s="155"/>
      <c r="G42" s="271"/>
    </row>
    <row r="43" spans="1:7" s="303" customFormat="1" x14ac:dyDescent="0.25">
      <c r="A43" s="125" t="s">
        <v>174</v>
      </c>
      <c r="B43" s="130" t="s">
        <v>388</v>
      </c>
      <c r="C43" s="52">
        <v>15000</v>
      </c>
      <c r="D43" s="78" t="s">
        <v>201</v>
      </c>
      <c r="E43" s="152" t="s">
        <v>155</v>
      </c>
      <c r="F43" s="155"/>
      <c r="G43" s="271"/>
    </row>
    <row r="44" spans="1:7" x14ac:dyDescent="0.25">
      <c r="A44" s="269" t="s">
        <v>164</v>
      </c>
      <c r="B44" s="131" t="s">
        <v>27</v>
      </c>
      <c r="C44" s="17"/>
      <c r="D44" s="78"/>
      <c r="E44" s="78"/>
      <c r="F44" s="79">
        <f>SUM(C45:C46)</f>
        <v>900000</v>
      </c>
      <c r="G44" s="271"/>
    </row>
    <row r="45" spans="1:7" x14ac:dyDescent="0.25">
      <c r="A45" s="269" t="s">
        <v>164</v>
      </c>
      <c r="B45" s="130" t="s">
        <v>112</v>
      </c>
      <c r="C45" s="17">
        <v>250000</v>
      </c>
      <c r="D45" s="78" t="s">
        <v>193</v>
      </c>
      <c r="E45" s="78" t="s">
        <v>155</v>
      </c>
      <c r="F45" s="77"/>
      <c r="G45" s="271"/>
    </row>
    <row r="46" spans="1:7" x14ac:dyDescent="0.25">
      <c r="A46" s="269" t="s">
        <v>164</v>
      </c>
      <c r="B46" s="130" t="s">
        <v>111</v>
      </c>
      <c r="C46" s="17">
        <v>650000</v>
      </c>
      <c r="D46" s="78" t="s">
        <v>193</v>
      </c>
      <c r="E46" s="78" t="s">
        <v>155</v>
      </c>
      <c r="F46" s="77"/>
      <c r="G46" s="271"/>
    </row>
    <row r="47" spans="1:7" s="303" customFormat="1" x14ac:dyDescent="0.25">
      <c r="A47" s="269" t="s">
        <v>162</v>
      </c>
      <c r="B47" s="153" t="s">
        <v>206</v>
      </c>
      <c r="C47" s="41"/>
      <c r="D47" s="152"/>
      <c r="E47" s="152"/>
      <c r="F47" s="150">
        <f>SUM(C48:C53)</f>
        <v>670000</v>
      </c>
      <c r="G47" s="271"/>
    </row>
    <row r="48" spans="1:7" s="303" customFormat="1" x14ac:dyDescent="0.25">
      <c r="A48" s="269" t="s">
        <v>162</v>
      </c>
      <c r="B48" s="130" t="s">
        <v>110</v>
      </c>
      <c r="C48" s="17">
        <v>60000</v>
      </c>
      <c r="D48" s="78" t="s">
        <v>193</v>
      </c>
      <c r="E48" s="78" t="s">
        <v>155</v>
      </c>
      <c r="F48" s="77"/>
      <c r="G48" s="271"/>
    </row>
    <row r="49" spans="1:7" x14ac:dyDescent="0.25">
      <c r="A49" s="269" t="s">
        <v>162</v>
      </c>
      <c r="B49" s="130" t="s">
        <v>109</v>
      </c>
      <c r="C49" s="17">
        <v>10000</v>
      </c>
      <c r="D49" s="78" t="s">
        <v>193</v>
      </c>
      <c r="E49" s="78" t="s">
        <v>160</v>
      </c>
      <c r="F49" s="77"/>
      <c r="G49" s="271"/>
    </row>
    <row r="50" spans="1:7" x14ac:dyDescent="0.25">
      <c r="A50" s="269" t="s">
        <v>162</v>
      </c>
      <c r="B50" s="130" t="s">
        <v>108</v>
      </c>
      <c r="C50" s="17">
        <v>100000</v>
      </c>
      <c r="D50" s="78" t="s">
        <v>193</v>
      </c>
      <c r="E50" s="78" t="s">
        <v>160</v>
      </c>
      <c r="F50" s="77"/>
      <c r="G50" s="271"/>
    </row>
    <row r="51" spans="1:7" x14ac:dyDescent="0.25">
      <c r="A51" s="269" t="s">
        <v>162</v>
      </c>
      <c r="B51" s="124" t="s">
        <v>107</v>
      </c>
      <c r="C51" s="17">
        <v>150000</v>
      </c>
      <c r="D51" s="78" t="s">
        <v>193</v>
      </c>
      <c r="E51" s="78" t="s">
        <v>155</v>
      </c>
      <c r="F51" s="77"/>
      <c r="G51" s="271"/>
    </row>
    <row r="52" spans="1:7" x14ac:dyDescent="0.25">
      <c r="A52" s="269" t="s">
        <v>162</v>
      </c>
      <c r="B52" s="130" t="s">
        <v>228</v>
      </c>
      <c r="C52" s="17">
        <v>200000</v>
      </c>
      <c r="D52" s="78" t="s">
        <v>193</v>
      </c>
      <c r="E52" s="78" t="s">
        <v>155</v>
      </c>
      <c r="F52" s="77"/>
      <c r="G52" s="271"/>
    </row>
    <row r="53" spans="1:7" x14ac:dyDescent="0.25">
      <c r="A53" s="269" t="s">
        <v>162</v>
      </c>
      <c r="B53" s="130" t="s">
        <v>229</v>
      </c>
      <c r="C53" s="17">
        <v>150000</v>
      </c>
      <c r="D53" s="78" t="s">
        <v>193</v>
      </c>
      <c r="E53" s="78" t="s">
        <v>155</v>
      </c>
      <c r="F53" s="77"/>
      <c r="G53" s="271"/>
    </row>
    <row r="54" spans="1:7" x14ac:dyDescent="0.25">
      <c r="A54" s="269" t="s">
        <v>162</v>
      </c>
      <c r="B54" s="130" t="s">
        <v>374</v>
      </c>
      <c r="C54" s="17">
        <v>100000</v>
      </c>
      <c r="D54" s="78" t="s">
        <v>193</v>
      </c>
      <c r="E54" s="78" t="s">
        <v>155</v>
      </c>
      <c r="F54" s="77"/>
      <c r="G54" s="271"/>
    </row>
    <row r="55" spans="1:7" x14ac:dyDescent="0.25">
      <c r="A55" s="269" t="s">
        <v>199</v>
      </c>
      <c r="B55" s="153" t="s">
        <v>105</v>
      </c>
      <c r="C55" s="41"/>
      <c r="D55" s="152"/>
      <c r="E55" s="152"/>
      <c r="F55" s="150">
        <f>SUM(C56:C57)</f>
        <v>826200</v>
      </c>
      <c r="G55" s="271"/>
    </row>
    <row r="56" spans="1:7" x14ac:dyDescent="0.25">
      <c r="A56" s="269" t="s">
        <v>199</v>
      </c>
      <c r="B56" s="78" t="s">
        <v>104</v>
      </c>
      <c r="C56" s="17">
        <v>226200</v>
      </c>
      <c r="D56" s="78" t="s">
        <v>193</v>
      </c>
      <c r="E56" s="78" t="s">
        <v>155</v>
      </c>
      <c r="F56" s="77"/>
      <c r="G56" s="271"/>
    </row>
    <row r="57" spans="1:7" s="307" customFormat="1" x14ac:dyDescent="0.25">
      <c r="A57" s="269" t="s">
        <v>199</v>
      </c>
      <c r="B57" s="78" t="s">
        <v>103</v>
      </c>
      <c r="C57" s="17">
        <v>600000</v>
      </c>
      <c r="D57" s="78" t="s">
        <v>193</v>
      </c>
      <c r="E57" s="78" t="s">
        <v>155</v>
      </c>
      <c r="F57" s="77"/>
      <c r="G57" s="271"/>
    </row>
    <row r="58" spans="1:7" s="307" customFormat="1" x14ac:dyDescent="0.25">
      <c r="A58" s="269" t="s">
        <v>199</v>
      </c>
      <c r="B58" s="78" t="s">
        <v>315</v>
      </c>
      <c r="C58" s="17">
        <v>100000</v>
      </c>
      <c r="D58" s="78" t="s">
        <v>193</v>
      </c>
      <c r="E58" s="78" t="s">
        <v>155</v>
      </c>
      <c r="F58" s="77"/>
      <c r="G58" s="271"/>
    </row>
    <row r="59" spans="1:7" s="307" customFormat="1" ht="15.75" x14ac:dyDescent="0.25">
      <c r="A59" s="269" t="s">
        <v>198</v>
      </c>
      <c r="B59" s="131" t="s">
        <v>102</v>
      </c>
      <c r="C59" s="130"/>
      <c r="D59" s="130"/>
      <c r="E59" s="130"/>
      <c r="F59" s="217">
        <f>SUM(C60:C60)</f>
        <v>665000</v>
      </c>
      <c r="G59" s="282"/>
    </row>
    <row r="60" spans="1:7" s="312" customFormat="1" ht="15.75" x14ac:dyDescent="0.25">
      <c r="A60" s="269" t="s">
        <v>198</v>
      </c>
      <c r="B60" s="89" t="s">
        <v>101</v>
      </c>
      <c r="C60" s="44">
        <v>665000</v>
      </c>
      <c r="D60" s="130" t="s">
        <v>193</v>
      </c>
      <c r="E60" s="130" t="s">
        <v>155</v>
      </c>
      <c r="F60" s="220"/>
      <c r="G60" s="313"/>
    </row>
    <row r="61" spans="1:7" x14ac:dyDescent="0.25">
      <c r="A61" s="269" t="s">
        <v>196</v>
      </c>
      <c r="B61" s="245" t="s">
        <v>94</v>
      </c>
      <c r="C61" s="80"/>
      <c r="D61" s="68"/>
      <c r="E61" s="68"/>
      <c r="F61" s="79">
        <f>SUM(C62:C62)</f>
        <v>0</v>
      </c>
      <c r="G61" s="271"/>
    </row>
    <row r="62" spans="1:7" x14ac:dyDescent="0.25">
      <c r="A62" s="269" t="s">
        <v>196</v>
      </c>
      <c r="B62" s="124" t="s">
        <v>93</v>
      </c>
      <c r="C62" s="17"/>
      <c r="D62" s="78" t="s">
        <v>193</v>
      </c>
      <c r="E62" s="78" t="s">
        <v>155</v>
      </c>
      <c r="F62" s="77"/>
      <c r="G62" s="271"/>
    </row>
    <row r="63" spans="1:7" s="307" customFormat="1" x14ac:dyDescent="0.25">
      <c r="A63" s="269" t="s">
        <v>195</v>
      </c>
      <c r="B63" s="131" t="s">
        <v>92</v>
      </c>
      <c r="C63" s="17"/>
      <c r="D63" s="78"/>
      <c r="E63" s="78"/>
      <c r="F63" s="79">
        <f>SUM(C64:C64)</f>
        <v>122000</v>
      </c>
      <c r="G63" s="271"/>
    </row>
    <row r="64" spans="1:7" s="307" customFormat="1" x14ac:dyDescent="0.25">
      <c r="A64" s="269" t="s">
        <v>195</v>
      </c>
      <c r="B64" s="89" t="s">
        <v>226</v>
      </c>
      <c r="C64" s="17">
        <v>122000</v>
      </c>
      <c r="D64" s="78" t="s">
        <v>190</v>
      </c>
      <c r="E64" s="78" t="s">
        <v>155</v>
      </c>
      <c r="F64" s="79"/>
      <c r="G64" s="271"/>
    </row>
    <row r="65" spans="1:7" s="307" customFormat="1" x14ac:dyDescent="0.25">
      <c r="A65" s="269" t="s">
        <v>159</v>
      </c>
      <c r="B65" s="131" t="s">
        <v>7</v>
      </c>
      <c r="C65" s="17"/>
      <c r="D65" s="78"/>
      <c r="E65" s="152"/>
      <c r="F65" s="157">
        <f>SUM(C66:C69)</f>
        <v>0</v>
      </c>
      <c r="G65" s="271"/>
    </row>
    <row r="66" spans="1:7" s="306" customFormat="1" ht="16.5" customHeight="1" x14ac:dyDescent="0.25">
      <c r="A66" s="269" t="s">
        <v>159</v>
      </c>
      <c r="B66" s="130" t="s">
        <v>225</v>
      </c>
      <c r="C66" s="17"/>
      <c r="D66" s="78" t="s">
        <v>190</v>
      </c>
      <c r="E66" s="152" t="s">
        <v>155</v>
      </c>
      <c r="F66" s="79"/>
      <c r="G66" s="270"/>
    </row>
    <row r="67" spans="1:7" s="306" customFormat="1" ht="16.5" customHeight="1" x14ac:dyDescent="0.25">
      <c r="A67" s="269" t="s">
        <v>159</v>
      </c>
      <c r="B67" s="130" t="s">
        <v>89</v>
      </c>
      <c r="C67" s="17"/>
      <c r="D67" s="78" t="s">
        <v>190</v>
      </c>
      <c r="E67" s="152" t="s">
        <v>155</v>
      </c>
      <c r="F67" s="79"/>
      <c r="G67" s="270"/>
    </row>
    <row r="68" spans="1:7" x14ac:dyDescent="0.25">
      <c r="A68" s="269" t="s">
        <v>159</v>
      </c>
      <c r="B68" s="130" t="s">
        <v>224</v>
      </c>
      <c r="C68" s="17"/>
      <c r="D68" s="78" t="s">
        <v>190</v>
      </c>
      <c r="E68" s="152" t="s">
        <v>155</v>
      </c>
      <c r="F68" s="79"/>
      <c r="G68" s="270"/>
    </row>
    <row r="69" spans="1:7" s="307" customFormat="1" x14ac:dyDescent="0.25">
      <c r="A69" s="269" t="s">
        <v>159</v>
      </c>
      <c r="B69" s="130" t="s">
        <v>5</v>
      </c>
      <c r="C69" s="17"/>
      <c r="D69" s="78" t="s">
        <v>190</v>
      </c>
      <c r="E69" s="152" t="s">
        <v>160</v>
      </c>
      <c r="F69" s="214"/>
      <c r="G69" s="271"/>
    </row>
    <row r="70" spans="1:7" s="307" customFormat="1" x14ac:dyDescent="0.25">
      <c r="A70" s="272" t="s">
        <v>194</v>
      </c>
      <c r="B70" s="131" t="s">
        <v>87</v>
      </c>
      <c r="C70" s="17"/>
      <c r="D70" s="78"/>
      <c r="E70" s="152"/>
      <c r="F70" s="157">
        <f>C71</f>
        <v>635436</v>
      </c>
      <c r="G70" s="271"/>
    </row>
    <row r="71" spans="1:7" x14ac:dyDescent="0.25">
      <c r="A71" s="269" t="s">
        <v>194</v>
      </c>
      <c r="B71" s="130" t="s">
        <v>86</v>
      </c>
      <c r="C71" s="17">
        <v>635436</v>
      </c>
      <c r="D71" s="78" t="s">
        <v>193</v>
      </c>
      <c r="E71" s="78" t="s">
        <v>160</v>
      </c>
      <c r="F71" s="77"/>
      <c r="G71" s="271"/>
    </row>
    <row r="72" spans="1:7" ht="15.75" x14ac:dyDescent="0.25">
      <c r="A72" s="269"/>
      <c r="B72" s="253" t="s">
        <v>85</v>
      </c>
      <c r="C72" s="285"/>
      <c r="D72" s="284"/>
      <c r="E72" s="284"/>
      <c r="F72" s="283">
        <f>SUM(F73:F77)</f>
        <v>97500</v>
      </c>
      <c r="G72" s="282">
        <f>F72/$F$167</f>
        <v>3.5303371283672944E-3</v>
      </c>
    </row>
    <row r="73" spans="1:7" s="311" customFormat="1" x14ac:dyDescent="0.25">
      <c r="A73" s="269" t="s">
        <v>191</v>
      </c>
      <c r="B73" s="68" t="s">
        <v>84</v>
      </c>
      <c r="C73" s="17"/>
      <c r="D73" s="78"/>
      <c r="E73" s="78"/>
      <c r="F73" s="79">
        <f>SUM(C74:C76)</f>
        <v>97500</v>
      </c>
      <c r="G73" s="271"/>
    </row>
    <row r="74" spans="1:7" x14ac:dyDescent="0.25">
      <c r="A74" s="269" t="s">
        <v>191</v>
      </c>
      <c r="B74" s="78" t="s">
        <v>83</v>
      </c>
      <c r="C74" s="17">
        <v>50000</v>
      </c>
      <c r="D74" s="78" t="s">
        <v>190</v>
      </c>
      <c r="E74" s="78" t="s">
        <v>155</v>
      </c>
      <c r="F74" s="77"/>
      <c r="G74" s="271"/>
    </row>
    <row r="75" spans="1:7" ht="15.75" x14ac:dyDescent="0.25">
      <c r="A75" s="269" t="s">
        <v>191</v>
      </c>
      <c r="B75" s="78" t="s">
        <v>82</v>
      </c>
      <c r="C75" s="17">
        <v>40000</v>
      </c>
      <c r="D75" s="78" t="s">
        <v>190</v>
      </c>
      <c r="E75" s="78" t="s">
        <v>155</v>
      </c>
      <c r="F75" s="77"/>
      <c r="G75" s="281"/>
    </row>
    <row r="76" spans="1:7" ht="15.75" x14ac:dyDescent="0.25">
      <c r="A76" s="269" t="s">
        <v>191</v>
      </c>
      <c r="B76" s="78" t="s">
        <v>79</v>
      </c>
      <c r="C76" s="17">
        <v>7500</v>
      </c>
      <c r="D76" s="78" t="s">
        <v>190</v>
      </c>
      <c r="E76" s="78" t="s">
        <v>155</v>
      </c>
      <c r="F76" s="77"/>
      <c r="G76" s="281"/>
    </row>
    <row r="77" spans="1:7" ht="15.75" x14ac:dyDescent="0.25">
      <c r="A77" s="269" t="s">
        <v>355</v>
      </c>
      <c r="B77" s="78" t="s">
        <v>81</v>
      </c>
      <c r="C77" s="17">
        <v>135000</v>
      </c>
      <c r="D77" s="78" t="s">
        <v>190</v>
      </c>
      <c r="E77" s="78" t="s">
        <v>155</v>
      </c>
      <c r="F77" s="77"/>
      <c r="G77" s="281"/>
    </row>
    <row r="78" spans="1:7" s="310" customFormat="1" ht="36" customHeight="1" x14ac:dyDescent="0.25">
      <c r="A78" s="269"/>
      <c r="B78" s="76" t="s">
        <v>76</v>
      </c>
      <c r="C78" s="75"/>
      <c r="D78" s="280"/>
      <c r="E78" s="280"/>
      <c r="F78" s="74">
        <f>SUM(F96:F165)</f>
        <v>2293213</v>
      </c>
      <c r="G78" s="73">
        <f>F78/$F$167</f>
        <v>8.3033999970815883E-2</v>
      </c>
    </row>
    <row r="79" spans="1:7" s="309" customFormat="1" ht="45.75" x14ac:dyDescent="0.3">
      <c r="A79" s="269"/>
      <c r="B79" s="104"/>
      <c r="C79" s="67" t="s">
        <v>75</v>
      </c>
      <c r="D79" s="279" t="s">
        <v>169</v>
      </c>
      <c r="E79" s="279" t="s">
        <v>168</v>
      </c>
      <c r="F79" s="103" t="s">
        <v>74</v>
      </c>
      <c r="G79" s="62"/>
    </row>
    <row r="80" spans="1:7" s="309" customFormat="1" x14ac:dyDescent="0.25">
      <c r="A80" s="269" t="s">
        <v>189</v>
      </c>
      <c r="B80" s="68" t="s">
        <v>73</v>
      </c>
      <c r="C80" s="67"/>
      <c r="D80" s="279"/>
      <c r="E80" s="279"/>
      <c r="F80" s="66">
        <f>SUM(C81:C95)</f>
        <v>390500</v>
      </c>
      <c r="G80" s="271"/>
    </row>
    <row r="81" spans="1:7" s="309" customFormat="1" x14ac:dyDescent="0.25">
      <c r="A81" s="278" t="s">
        <v>189</v>
      </c>
      <c r="B81" s="133" t="s">
        <v>242</v>
      </c>
      <c r="C81" s="363">
        <v>18000</v>
      </c>
      <c r="D81" s="130" t="s">
        <v>158</v>
      </c>
      <c r="E81" s="177" t="s">
        <v>160</v>
      </c>
      <c r="F81" s="103"/>
      <c r="G81" s="271"/>
    </row>
    <row r="82" spans="1:7" s="309" customFormat="1" x14ac:dyDescent="0.25">
      <c r="A82" s="278" t="s">
        <v>189</v>
      </c>
      <c r="B82" s="133" t="s">
        <v>243</v>
      </c>
      <c r="C82" s="363">
        <v>7500</v>
      </c>
      <c r="D82" s="130" t="s">
        <v>158</v>
      </c>
      <c r="E82" s="177" t="s">
        <v>160</v>
      </c>
      <c r="F82" s="103"/>
      <c r="G82" s="271"/>
    </row>
    <row r="83" spans="1:7" s="309" customFormat="1" x14ac:dyDescent="0.25">
      <c r="A83" s="278" t="s">
        <v>189</v>
      </c>
      <c r="B83" s="133" t="s">
        <v>244</v>
      </c>
      <c r="C83" s="363">
        <v>20000</v>
      </c>
      <c r="D83" s="130" t="s">
        <v>158</v>
      </c>
      <c r="E83" s="177" t="s">
        <v>160</v>
      </c>
      <c r="F83" s="103"/>
      <c r="G83" s="271"/>
    </row>
    <row r="84" spans="1:7" s="309" customFormat="1" x14ac:dyDescent="0.25">
      <c r="A84" s="278" t="s">
        <v>189</v>
      </c>
      <c r="B84" s="133" t="s">
        <v>245</v>
      </c>
      <c r="C84" s="363">
        <v>10000</v>
      </c>
      <c r="D84" s="130" t="s">
        <v>158</v>
      </c>
      <c r="E84" s="177" t="s">
        <v>160</v>
      </c>
      <c r="F84" s="103"/>
      <c r="G84" s="271"/>
    </row>
    <row r="85" spans="1:7" s="309" customFormat="1" x14ac:dyDescent="0.25">
      <c r="A85" s="278" t="s">
        <v>189</v>
      </c>
      <c r="B85" s="133" t="s">
        <v>246</v>
      </c>
      <c r="C85" s="363">
        <v>20000</v>
      </c>
      <c r="D85" s="130" t="s">
        <v>158</v>
      </c>
      <c r="E85" s="177" t="s">
        <v>160</v>
      </c>
      <c r="F85" s="103"/>
      <c r="G85" s="271"/>
    </row>
    <row r="86" spans="1:7" s="309" customFormat="1" x14ac:dyDescent="0.25">
      <c r="A86" s="278" t="s">
        <v>189</v>
      </c>
      <c r="B86" s="133" t="s">
        <v>247</v>
      </c>
      <c r="C86" s="363">
        <v>10000</v>
      </c>
      <c r="D86" s="130" t="s">
        <v>158</v>
      </c>
      <c r="E86" s="177" t="s">
        <v>160</v>
      </c>
      <c r="F86" s="103"/>
      <c r="G86" s="271"/>
    </row>
    <row r="87" spans="1:7" s="309" customFormat="1" x14ac:dyDescent="0.25">
      <c r="A87" s="278" t="s">
        <v>189</v>
      </c>
      <c r="B87" s="133" t="s">
        <v>248</v>
      </c>
      <c r="C87" s="363">
        <v>50000</v>
      </c>
      <c r="D87" s="130" t="s">
        <v>158</v>
      </c>
      <c r="E87" s="177" t="s">
        <v>160</v>
      </c>
      <c r="F87" s="103"/>
      <c r="G87" s="271"/>
    </row>
    <row r="88" spans="1:7" s="309" customFormat="1" x14ac:dyDescent="0.25">
      <c r="A88" s="278" t="s">
        <v>189</v>
      </c>
      <c r="B88" s="133" t="s">
        <v>249</v>
      </c>
      <c r="C88" s="363">
        <v>9000</v>
      </c>
      <c r="D88" s="130" t="s">
        <v>158</v>
      </c>
      <c r="E88" s="177" t="s">
        <v>160</v>
      </c>
      <c r="F88" s="103"/>
      <c r="G88" s="271"/>
    </row>
    <row r="89" spans="1:7" s="309" customFormat="1" x14ac:dyDescent="0.25">
      <c r="A89" s="278" t="s">
        <v>189</v>
      </c>
      <c r="B89" s="133" t="s">
        <v>250</v>
      </c>
      <c r="C89" s="363">
        <v>6000</v>
      </c>
      <c r="D89" s="130" t="s">
        <v>158</v>
      </c>
      <c r="E89" s="177" t="s">
        <v>160</v>
      </c>
      <c r="F89" s="103"/>
      <c r="G89" s="271"/>
    </row>
    <row r="90" spans="1:7" s="309" customFormat="1" x14ac:dyDescent="0.25">
      <c r="A90" s="278" t="s">
        <v>189</v>
      </c>
      <c r="B90" s="133" t="s">
        <v>251</v>
      </c>
      <c r="C90" s="363">
        <v>15000</v>
      </c>
      <c r="D90" s="130" t="s">
        <v>158</v>
      </c>
      <c r="E90" s="177" t="s">
        <v>160</v>
      </c>
      <c r="F90" s="103"/>
      <c r="G90" s="271"/>
    </row>
    <row r="91" spans="1:7" s="309" customFormat="1" x14ac:dyDescent="0.25">
      <c r="A91" s="278" t="s">
        <v>189</v>
      </c>
      <c r="B91" s="133" t="s">
        <v>252</v>
      </c>
      <c r="C91" s="363">
        <v>60000</v>
      </c>
      <c r="D91" s="130" t="s">
        <v>158</v>
      </c>
      <c r="E91" s="177" t="s">
        <v>160</v>
      </c>
      <c r="F91" s="103"/>
      <c r="G91" s="271"/>
    </row>
    <row r="92" spans="1:7" s="309" customFormat="1" x14ac:dyDescent="0.25">
      <c r="A92" s="278" t="s">
        <v>189</v>
      </c>
      <c r="B92" s="133" t="s">
        <v>253</v>
      </c>
      <c r="C92" s="363">
        <v>50000</v>
      </c>
      <c r="D92" s="130" t="s">
        <v>158</v>
      </c>
      <c r="E92" s="177" t="s">
        <v>160</v>
      </c>
      <c r="F92" s="103"/>
      <c r="G92" s="271"/>
    </row>
    <row r="93" spans="1:7" s="309" customFormat="1" x14ac:dyDescent="0.25">
      <c r="A93" s="278" t="s">
        <v>189</v>
      </c>
      <c r="B93" s="133" t="s">
        <v>254</v>
      </c>
      <c r="C93" s="363">
        <v>75000</v>
      </c>
      <c r="D93" s="130" t="s">
        <v>158</v>
      </c>
      <c r="E93" s="177" t="s">
        <v>160</v>
      </c>
      <c r="F93" s="103"/>
      <c r="G93" s="271"/>
    </row>
    <row r="94" spans="1:7" s="309" customFormat="1" x14ac:dyDescent="0.25">
      <c r="A94" s="278" t="s">
        <v>189</v>
      </c>
      <c r="B94" s="133" t="s">
        <v>255</v>
      </c>
      <c r="C94" s="363">
        <v>25000</v>
      </c>
      <c r="D94" s="130" t="s">
        <v>158</v>
      </c>
      <c r="E94" s="177" t="s">
        <v>160</v>
      </c>
      <c r="F94" s="103"/>
      <c r="G94" s="271"/>
    </row>
    <row r="95" spans="1:7" s="309" customFormat="1" x14ac:dyDescent="0.25">
      <c r="A95" s="278" t="s">
        <v>189</v>
      </c>
      <c r="B95" s="133" t="s">
        <v>256</v>
      </c>
      <c r="C95" s="363">
        <v>15000</v>
      </c>
      <c r="D95" s="130" t="s">
        <v>158</v>
      </c>
      <c r="E95" s="177" t="s">
        <v>160</v>
      </c>
      <c r="F95" s="103"/>
      <c r="G95" s="271"/>
    </row>
    <row r="96" spans="1:7" x14ac:dyDescent="0.25">
      <c r="A96" s="269" t="s">
        <v>184</v>
      </c>
      <c r="B96" s="77" t="s">
        <v>70</v>
      </c>
      <c r="C96" s="44"/>
      <c r="D96" s="78"/>
      <c r="E96" s="78"/>
      <c r="F96" s="79">
        <f>SUM(C97:C99)</f>
        <v>38926</v>
      </c>
      <c r="G96" s="271"/>
    </row>
    <row r="97" spans="1:7" x14ac:dyDescent="0.25">
      <c r="A97" s="269" t="s">
        <v>184</v>
      </c>
      <c r="B97" s="93" t="s">
        <v>69</v>
      </c>
      <c r="C97" s="44">
        <v>13900</v>
      </c>
      <c r="D97" s="78" t="s">
        <v>157</v>
      </c>
      <c r="E97" s="78" t="s">
        <v>155</v>
      </c>
      <c r="F97" s="179"/>
      <c r="G97" s="271"/>
    </row>
    <row r="98" spans="1:7" x14ac:dyDescent="0.25">
      <c r="A98" s="269" t="s">
        <v>184</v>
      </c>
      <c r="B98" s="93" t="s">
        <v>68</v>
      </c>
      <c r="C98" s="44">
        <v>15026</v>
      </c>
      <c r="D98" s="78" t="s">
        <v>185</v>
      </c>
      <c r="E98" s="78" t="s">
        <v>160</v>
      </c>
      <c r="F98" s="179"/>
      <c r="G98" s="271"/>
    </row>
    <row r="99" spans="1:7" x14ac:dyDescent="0.25">
      <c r="A99" s="269" t="s">
        <v>184</v>
      </c>
      <c r="B99" s="93" t="s">
        <v>68</v>
      </c>
      <c r="C99" s="181">
        <v>10000</v>
      </c>
      <c r="D99" s="78" t="s">
        <v>183</v>
      </c>
      <c r="E99" s="78" t="s">
        <v>160</v>
      </c>
      <c r="F99" s="179"/>
      <c r="G99" s="271"/>
    </row>
    <row r="100" spans="1:7" x14ac:dyDescent="0.25">
      <c r="A100" s="269" t="s">
        <v>177</v>
      </c>
      <c r="B100" s="77" t="s">
        <v>57</v>
      </c>
      <c r="C100" s="44"/>
      <c r="D100" s="78"/>
      <c r="E100" s="78"/>
      <c r="F100" s="79">
        <f>SUM(C101:C109)</f>
        <v>648377</v>
      </c>
      <c r="G100" s="271"/>
    </row>
    <row r="101" spans="1:7" ht="15.75" x14ac:dyDescent="0.25">
      <c r="A101" s="269" t="s">
        <v>177</v>
      </c>
      <c r="B101" s="89" t="s">
        <v>274</v>
      </c>
      <c r="C101" s="95">
        <v>129732</v>
      </c>
      <c r="D101" s="93" t="s">
        <v>156</v>
      </c>
      <c r="E101" s="78" t="s">
        <v>155</v>
      </c>
      <c r="F101" s="308"/>
      <c r="G101" s="276"/>
    </row>
    <row r="102" spans="1:7" x14ac:dyDescent="0.25">
      <c r="A102" s="269" t="s">
        <v>177</v>
      </c>
      <c r="B102" s="89" t="s">
        <v>56</v>
      </c>
      <c r="C102" s="44">
        <v>208965</v>
      </c>
      <c r="D102" s="93" t="s">
        <v>275</v>
      </c>
      <c r="E102" s="78" t="s">
        <v>160</v>
      </c>
      <c r="F102" s="275"/>
      <c r="G102" s="274"/>
    </row>
    <row r="103" spans="1:7" x14ac:dyDescent="0.25">
      <c r="A103" s="269" t="s">
        <v>177</v>
      </c>
      <c r="B103" s="89" t="s">
        <v>277</v>
      </c>
      <c r="C103" s="44">
        <v>149200</v>
      </c>
      <c r="D103" s="93" t="s">
        <v>276</v>
      </c>
      <c r="E103" s="78" t="s">
        <v>160</v>
      </c>
      <c r="F103" s="77"/>
      <c r="G103" s="271"/>
    </row>
    <row r="104" spans="1:7" x14ac:dyDescent="0.25">
      <c r="A104" s="269" t="s">
        <v>177</v>
      </c>
      <c r="B104" s="93" t="s">
        <v>54</v>
      </c>
      <c r="C104" s="44">
        <v>29400</v>
      </c>
      <c r="D104" s="93" t="s">
        <v>278</v>
      </c>
      <c r="E104" s="78" t="s">
        <v>160</v>
      </c>
      <c r="F104" s="77"/>
      <c r="G104" s="271"/>
    </row>
    <row r="105" spans="1:7" x14ac:dyDescent="0.25">
      <c r="A105" s="269" t="s">
        <v>177</v>
      </c>
      <c r="B105" s="89" t="s">
        <v>279</v>
      </c>
      <c r="C105" s="44">
        <v>53280</v>
      </c>
      <c r="D105" s="93" t="s">
        <v>179</v>
      </c>
      <c r="E105" s="78" t="s">
        <v>160</v>
      </c>
      <c r="F105" s="77"/>
      <c r="G105" s="271"/>
    </row>
    <row r="106" spans="1:7" x14ac:dyDescent="0.25">
      <c r="A106" s="269" t="s">
        <v>177</v>
      </c>
      <c r="B106" s="89" t="s">
        <v>178</v>
      </c>
      <c r="C106" s="44">
        <v>9800</v>
      </c>
      <c r="D106" s="93" t="s">
        <v>157</v>
      </c>
      <c r="E106" s="78" t="s">
        <v>155</v>
      </c>
      <c r="F106" s="77"/>
      <c r="G106" s="271"/>
    </row>
    <row r="107" spans="1:7" x14ac:dyDescent="0.25">
      <c r="A107" s="269" t="s">
        <v>177</v>
      </c>
      <c r="B107" s="89" t="s">
        <v>51</v>
      </c>
      <c r="C107" s="44">
        <v>45000</v>
      </c>
      <c r="D107" s="93" t="s">
        <v>157</v>
      </c>
      <c r="E107" s="78" t="s">
        <v>155</v>
      </c>
      <c r="F107" s="77"/>
      <c r="G107" s="271"/>
    </row>
    <row r="108" spans="1:7" x14ac:dyDescent="0.25">
      <c r="A108" s="269" t="s">
        <v>177</v>
      </c>
      <c r="B108" s="89" t="s">
        <v>280</v>
      </c>
      <c r="C108" s="44">
        <v>3000</v>
      </c>
      <c r="D108" s="93" t="s">
        <v>157</v>
      </c>
      <c r="E108" s="78" t="s">
        <v>155</v>
      </c>
      <c r="F108" s="77"/>
      <c r="G108" s="271"/>
    </row>
    <row r="109" spans="1:7" x14ac:dyDescent="0.25">
      <c r="A109" s="269" t="s">
        <v>177</v>
      </c>
      <c r="B109" s="89" t="s">
        <v>49</v>
      </c>
      <c r="C109" s="44">
        <v>20000</v>
      </c>
      <c r="D109" s="93" t="s">
        <v>157</v>
      </c>
      <c r="E109" s="78" t="s">
        <v>155</v>
      </c>
      <c r="F109" s="77"/>
      <c r="G109" s="271"/>
    </row>
    <row r="110" spans="1:7" x14ac:dyDescent="0.25">
      <c r="A110" s="269" t="s">
        <v>177</v>
      </c>
      <c r="B110" s="89" t="s">
        <v>281</v>
      </c>
      <c r="C110" s="44">
        <v>6000</v>
      </c>
      <c r="D110" s="93" t="s">
        <v>282</v>
      </c>
      <c r="E110" s="78" t="s">
        <v>160</v>
      </c>
      <c r="F110" s="77"/>
      <c r="G110" s="271"/>
    </row>
    <row r="111" spans="1:7" x14ac:dyDescent="0.25">
      <c r="A111" s="269" t="s">
        <v>175</v>
      </c>
      <c r="B111" s="68" t="s">
        <v>48</v>
      </c>
      <c r="C111" s="17"/>
      <c r="D111" s="78"/>
      <c r="E111" s="78"/>
      <c r="F111" s="79">
        <f>SUM(C112:C126)</f>
        <v>487900</v>
      </c>
      <c r="G111" s="271"/>
    </row>
    <row r="112" spans="1:7" x14ac:dyDescent="0.25">
      <c r="A112" s="269" t="s">
        <v>175</v>
      </c>
      <c r="B112" s="78" t="s">
        <v>47</v>
      </c>
      <c r="C112" s="17">
        <v>200000</v>
      </c>
      <c r="D112" s="78" t="s">
        <v>156</v>
      </c>
      <c r="E112" s="78" t="s">
        <v>155</v>
      </c>
      <c r="F112" s="77"/>
      <c r="G112" s="271"/>
    </row>
    <row r="113" spans="1:7" x14ac:dyDescent="0.25">
      <c r="A113" s="269" t="s">
        <v>175</v>
      </c>
      <c r="B113" s="78" t="s">
        <v>46</v>
      </c>
      <c r="C113" s="17">
        <v>15000</v>
      </c>
      <c r="D113" s="78" t="s">
        <v>336</v>
      </c>
      <c r="E113" s="78" t="s">
        <v>160</v>
      </c>
      <c r="F113" s="77"/>
      <c r="G113" s="271"/>
    </row>
    <row r="114" spans="1:7" x14ac:dyDescent="0.25">
      <c r="A114" s="269" t="s">
        <v>175</v>
      </c>
      <c r="B114" s="78" t="s">
        <v>45</v>
      </c>
      <c r="C114" s="17">
        <v>9000</v>
      </c>
      <c r="D114" s="78" t="s">
        <v>335</v>
      </c>
      <c r="E114" s="78" t="s">
        <v>160</v>
      </c>
      <c r="F114" s="77"/>
      <c r="G114" s="271"/>
    </row>
    <row r="115" spans="1:7" x14ac:dyDescent="0.25">
      <c r="A115" s="269" t="s">
        <v>175</v>
      </c>
      <c r="B115" s="78" t="s">
        <v>44</v>
      </c>
      <c r="C115" s="17">
        <v>14000</v>
      </c>
      <c r="D115" s="78" t="s">
        <v>337</v>
      </c>
      <c r="E115" s="78" t="s">
        <v>160</v>
      </c>
      <c r="F115" s="77"/>
      <c r="G115" s="271"/>
    </row>
    <row r="116" spans="1:7" x14ac:dyDescent="0.25">
      <c r="A116" s="269" t="s">
        <v>175</v>
      </c>
      <c r="B116" s="78" t="s">
        <v>39</v>
      </c>
      <c r="C116" s="52" t="s">
        <v>338</v>
      </c>
      <c r="D116" s="78" t="s">
        <v>176</v>
      </c>
      <c r="E116" s="78" t="s">
        <v>155</v>
      </c>
      <c r="F116" s="77"/>
      <c r="G116" s="271"/>
    </row>
    <row r="117" spans="1:7" ht="15" customHeight="1" x14ac:dyDescent="0.25">
      <c r="A117" s="269" t="s">
        <v>175</v>
      </c>
      <c r="B117" s="78" t="s">
        <v>38</v>
      </c>
      <c r="C117" s="52">
        <v>36400</v>
      </c>
      <c r="D117" s="78" t="s">
        <v>339</v>
      </c>
      <c r="E117" s="78" t="s">
        <v>155</v>
      </c>
      <c r="F117" s="77"/>
      <c r="G117" s="271"/>
    </row>
    <row r="118" spans="1:7" ht="15.75" customHeight="1" x14ac:dyDescent="0.25">
      <c r="A118" s="269" t="s">
        <v>175</v>
      </c>
      <c r="B118" s="78" t="s">
        <v>42</v>
      </c>
      <c r="C118" s="52">
        <v>3500</v>
      </c>
      <c r="D118" s="78" t="s">
        <v>238</v>
      </c>
      <c r="E118" s="78" t="s">
        <v>160</v>
      </c>
      <c r="F118" s="77"/>
      <c r="G118" s="271"/>
    </row>
    <row r="119" spans="1:7" s="307" customFormat="1" ht="16.5" customHeight="1" x14ac:dyDescent="0.25">
      <c r="A119" s="269" t="s">
        <v>175</v>
      </c>
      <c r="B119" s="78" t="s">
        <v>324</v>
      </c>
      <c r="C119" s="52">
        <v>8000</v>
      </c>
      <c r="D119" s="78" t="s">
        <v>340</v>
      </c>
      <c r="E119" s="78" t="s">
        <v>160</v>
      </c>
      <c r="F119" s="77"/>
      <c r="G119" s="271"/>
    </row>
    <row r="120" spans="1:7" ht="15.75" customHeight="1" x14ac:dyDescent="0.25">
      <c r="A120" s="269" t="s">
        <v>175</v>
      </c>
      <c r="B120" s="78" t="s">
        <v>325</v>
      </c>
      <c r="C120" s="52">
        <v>39000</v>
      </c>
      <c r="D120" s="78" t="s">
        <v>341</v>
      </c>
      <c r="E120" s="78" t="s">
        <v>160</v>
      </c>
      <c r="F120" s="77"/>
      <c r="G120" s="271"/>
    </row>
    <row r="121" spans="1:7" s="307" customFormat="1" ht="15" customHeight="1" x14ac:dyDescent="0.25">
      <c r="A121" s="269" t="s">
        <v>175</v>
      </c>
      <c r="B121" s="93" t="s">
        <v>326</v>
      </c>
      <c r="C121" s="92">
        <v>12000</v>
      </c>
      <c r="D121" s="78" t="s">
        <v>342</v>
      </c>
      <c r="E121" s="78" t="s">
        <v>160</v>
      </c>
      <c r="F121" s="275"/>
      <c r="G121" s="274"/>
    </row>
    <row r="122" spans="1:7" s="307" customFormat="1" ht="15" customHeight="1" x14ac:dyDescent="0.25">
      <c r="A122" s="269" t="s">
        <v>175</v>
      </c>
      <c r="B122" s="93" t="s">
        <v>327</v>
      </c>
      <c r="C122" s="92">
        <v>75000</v>
      </c>
      <c r="D122" s="78" t="s">
        <v>327</v>
      </c>
      <c r="E122" s="78" t="s">
        <v>160</v>
      </c>
      <c r="F122" s="275"/>
      <c r="G122" s="274"/>
    </row>
    <row r="123" spans="1:7" s="307" customFormat="1" ht="15" customHeight="1" x14ac:dyDescent="0.25">
      <c r="A123" s="269" t="s">
        <v>175</v>
      </c>
      <c r="B123" s="93" t="s">
        <v>328</v>
      </c>
      <c r="C123" s="92">
        <v>15000</v>
      </c>
      <c r="D123" s="78" t="s">
        <v>343</v>
      </c>
      <c r="E123" s="78" t="s">
        <v>160</v>
      </c>
      <c r="F123" s="275"/>
      <c r="G123" s="274"/>
    </row>
    <row r="124" spans="1:7" s="307" customFormat="1" ht="15" customHeight="1" x14ac:dyDescent="0.25">
      <c r="A124" s="269" t="s">
        <v>175</v>
      </c>
      <c r="B124" s="93" t="s">
        <v>329</v>
      </c>
      <c r="C124" s="92">
        <v>6000</v>
      </c>
      <c r="D124" s="93" t="s">
        <v>344</v>
      </c>
      <c r="E124" s="78" t="s">
        <v>160</v>
      </c>
      <c r="F124" s="275"/>
      <c r="G124" s="274"/>
    </row>
    <row r="125" spans="1:7" s="307" customFormat="1" ht="15" customHeight="1" x14ac:dyDescent="0.25">
      <c r="A125" s="269" t="s">
        <v>175</v>
      </c>
      <c r="B125" s="93" t="s">
        <v>330</v>
      </c>
      <c r="C125" s="92">
        <v>50000</v>
      </c>
      <c r="D125" s="78" t="s">
        <v>239</v>
      </c>
      <c r="E125" s="78" t="s">
        <v>160</v>
      </c>
      <c r="F125" s="275"/>
      <c r="G125" s="274"/>
    </row>
    <row r="126" spans="1:7" s="307" customFormat="1" ht="15" customHeight="1" x14ac:dyDescent="0.25">
      <c r="A126" s="269" t="s">
        <v>175</v>
      </c>
      <c r="B126" s="93" t="s">
        <v>331</v>
      </c>
      <c r="C126" s="92">
        <v>5000</v>
      </c>
      <c r="D126" s="78" t="s">
        <v>345</v>
      </c>
      <c r="E126" s="78" t="s">
        <v>160</v>
      </c>
      <c r="F126" s="275"/>
      <c r="G126" s="274"/>
    </row>
    <row r="127" spans="1:7" s="307" customFormat="1" ht="15" customHeight="1" x14ac:dyDescent="0.25">
      <c r="A127" s="269" t="s">
        <v>175</v>
      </c>
      <c r="B127" s="93" t="s">
        <v>332</v>
      </c>
      <c r="C127" s="92">
        <v>18000</v>
      </c>
      <c r="D127" s="78" t="s">
        <v>346</v>
      </c>
      <c r="E127" s="78" t="s">
        <v>160</v>
      </c>
      <c r="F127" s="275"/>
      <c r="G127" s="274"/>
    </row>
    <row r="128" spans="1:7" s="307" customFormat="1" ht="15" customHeight="1" x14ac:dyDescent="0.25">
      <c r="A128" s="269" t="s">
        <v>175</v>
      </c>
      <c r="B128" s="93" t="s">
        <v>333</v>
      </c>
      <c r="C128" s="92">
        <v>100000</v>
      </c>
      <c r="D128" s="78" t="s">
        <v>347</v>
      </c>
      <c r="E128" s="78" t="s">
        <v>155</v>
      </c>
      <c r="F128" s="275"/>
      <c r="G128" s="274"/>
    </row>
    <row r="129" spans="1:7" s="307" customFormat="1" ht="15" customHeight="1" x14ac:dyDescent="0.25">
      <c r="A129" s="269" t="s">
        <v>175</v>
      </c>
      <c r="B129" s="93" t="s">
        <v>334</v>
      </c>
      <c r="C129" s="92" t="s">
        <v>348</v>
      </c>
      <c r="D129" s="78" t="s">
        <v>176</v>
      </c>
      <c r="E129" s="78" t="s">
        <v>160</v>
      </c>
      <c r="F129" s="275"/>
      <c r="G129" s="274"/>
    </row>
    <row r="130" spans="1:7" s="307" customFormat="1" ht="15.75" customHeight="1" x14ac:dyDescent="0.25">
      <c r="A130" s="269" t="s">
        <v>174</v>
      </c>
      <c r="B130" s="153" t="s">
        <v>37</v>
      </c>
      <c r="C130" s="41"/>
      <c r="D130" s="152"/>
      <c r="E130" s="152"/>
      <c r="F130" s="157">
        <f>SUM(C131:C151)</f>
        <v>545010</v>
      </c>
      <c r="G130" s="271"/>
    </row>
    <row r="131" spans="1:7" s="307" customFormat="1" ht="15.75" customHeight="1" x14ac:dyDescent="0.25">
      <c r="A131" s="173" t="s">
        <v>174</v>
      </c>
      <c r="B131" s="156" t="s">
        <v>403</v>
      </c>
      <c r="C131" s="41">
        <v>80000</v>
      </c>
      <c r="D131" s="381" t="s">
        <v>158</v>
      </c>
      <c r="E131" s="381" t="s">
        <v>155</v>
      </c>
      <c r="F131" s="157"/>
      <c r="G131" s="271"/>
    </row>
    <row r="132" spans="1:7" s="307" customFormat="1" ht="15.75" customHeight="1" x14ac:dyDescent="0.25">
      <c r="A132" s="173" t="s">
        <v>174</v>
      </c>
      <c r="B132" s="156" t="s">
        <v>404</v>
      </c>
      <c r="C132" s="41">
        <v>12000</v>
      </c>
      <c r="D132" s="381" t="s">
        <v>158</v>
      </c>
      <c r="E132" s="381" t="s">
        <v>155</v>
      </c>
      <c r="F132" s="157"/>
      <c r="G132" s="271"/>
    </row>
    <row r="133" spans="1:7" s="307" customFormat="1" ht="15.75" customHeight="1" x14ac:dyDescent="0.25">
      <c r="A133" s="173" t="s">
        <v>174</v>
      </c>
      <c r="B133" s="156" t="s">
        <v>405</v>
      </c>
      <c r="C133" s="41">
        <v>20000</v>
      </c>
      <c r="D133" s="381" t="s">
        <v>158</v>
      </c>
      <c r="E133" s="381" t="s">
        <v>155</v>
      </c>
      <c r="F133" s="157"/>
      <c r="G133" s="271"/>
    </row>
    <row r="134" spans="1:7" s="307" customFormat="1" ht="15.75" customHeight="1" x14ac:dyDescent="0.25">
      <c r="A134" s="125" t="s">
        <v>174</v>
      </c>
      <c r="B134" s="156" t="s">
        <v>389</v>
      </c>
      <c r="C134" s="361">
        <v>100000</v>
      </c>
      <c r="D134" s="152" t="s">
        <v>158</v>
      </c>
      <c r="E134" s="152" t="s">
        <v>155</v>
      </c>
      <c r="F134" s="157"/>
      <c r="G134" s="271"/>
    </row>
    <row r="135" spans="1:7" s="307" customFormat="1" ht="15.75" customHeight="1" x14ac:dyDescent="0.25">
      <c r="A135" s="125" t="s">
        <v>174</v>
      </c>
      <c r="B135" s="156" t="s">
        <v>406</v>
      </c>
      <c r="C135" s="361">
        <v>10000</v>
      </c>
      <c r="D135" s="152" t="s">
        <v>407</v>
      </c>
      <c r="E135" s="152" t="s">
        <v>160</v>
      </c>
      <c r="F135" s="157"/>
      <c r="G135" s="271"/>
    </row>
    <row r="136" spans="1:7" s="307" customFormat="1" ht="15.75" customHeight="1" x14ac:dyDescent="0.25">
      <c r="A136" s="125" t="s">
        <v>174</v>
      </c>
      <c r="B136" s="156" t="s">
        <v>408</v>
      </c>
      <c r="C136" s="361">
        <v>12000</v>
      </c>
      <c r="D136" s="152" t="s">
        <v>409</v>
      </c>
      <c r="E136" s="152" t="s">
        <v>160</v>
      </c>
      <c r="F136" s="157"/>
      <c r="G136" s="271"/>
    </row>
    <row r="137" spans="1:7" s="307" customFormat="1" ht="15.75" customHeight="1" x14ac:dyDescent="0.25">
      <c r="A137" s="125" t="s">
        <v>174</v>
      </c>
      <c r="B137" s="156" t="s">
        <v>410</v>
      </c>
      <c r="C137" s="361">
        <v>12000</v>
      </c>
      <c r="D137" s="152" t="s">
        <v>409</v>
      </c>
      <c r="E137" s="152" t="s">
        <v>160</v>
      </c>
      <c r="F137" s="157"/>
      <c r="G137" s="271"/>
    </row>
    <row r="138" spans="1:7" s="307" customFormat="1" ht="15.75" customHeight="1" x14ac:dyDescent="0.25">
      <c r="A138" s="125" t="s">
        <v>174</v>
      </c>
      <c r="B138" s="156" t="s">
        <v>411</v>
      </c>
      <c r="C138" s="361">
        <v>2500</v>
      </c>
      <c r="D138" s="152" t="s">
        <v>409</v>
      </c>
      <c r="E138" s="152" t="s">
        <v>160</v>
      </c>
      <c r="F138" s="157"/>
      <c r="G138" s="271"/>
    </row>
    <row r="139" spans="1:7" s="307" customFormat="1" ht="15.75" customHeight="1" x14ac:dyDescent="0.25">
      <c r="A139" s="125" t="s">
        <v>174</v>
      </c>
      <c r="B139" s="156" t="s">
        <v>412</v>
      </c>
      <c r="C139" s="361">
        <v>5000</v>
      </c>
      <c r="D139" s="152" t="s">
        <v>413</v>
      </c>
      <c r="E139" s="152" t="s">
        <v>160</v>
      </c>
      <c r="F139" s="157"/>
      <c r="G139" s="271"/>
    </row>
    <row r="140" spans="1:7" s="307" customFormat="1" ht="15.75" customHeight="1" x14ac:dyDescent="0.25">
      <c r="A140" s="125" t="s">
        <v>174</v>
      </c>
      <c r="B140" s="156" t="s">
        <v>414</v>
      </c>
      <c r="C140" s="361">
        <v>15000</v>
      </c>
      <c r="D140" s="152" t="s">
        <v>409</v>
      </c>
      <c r="E140" s="152" t="s">
        <v>160</v>
      </c>
      <c r="F140" s="157"/>
      <c r="G140" s="271"/>
    </row>
    <row r="141" spans="1:7" s="307" customFormat="1" ht="15.75" customHeight="1" x14ac:dyDescent="0.25">
      <c r="A141" s="125" t="s">
        <v>174</v>
      </c>
      <c r="B141" s="156" t="s">
        <v>415</v>
      </c>
      <c r="C141" s="361">
        <v>5000</v>
      </c>
      <c r="D141" s="152" t="s">
        <v>409</v>
      </c>
      <c r="E141" s="152" t="s">
        <v>160</v>
      </c>
      <c r="F141" s="157"/>
      <c r="G141" s="271"/>
    </row>
    <row r="142" spans="1:7" s="307" customFormat="1" ht="15.75" customHeight="1" x14ac:dyDescent="0.25">
      <c r="A142" s="125" t="s">
        <v>174</v>
      </c>
      <c r="B142" s="156" t="s">
        <v>416</v>
      </c>
      <c r="C142" s="361">
        <v>5000</v>
      </c>
      <c r="D142" s="152" t="s">
        <v>413</v>
      </c>
      <c r="E142" s="152" t="s">
        <v>160</v>
      </c>
      <c r="F142" s="157"/>
      <c r="G142" s="271"/>
    </row>
    <row r="143" spans="1:7" s="307" customFormat="1" ht="15.75" customHeight="1" x14ac:dyDescent="0.25">
      <c r="A143" s="125" t="s">
        <v>174</v>
      </c>
      <c r="B143" s="156" t="s">
        <v>417</v>
      </c>
      <c r="C143" s="361">
        <v>5000</v>
      </c>
      <c r="D143" s="152" t="s">
        <v>413</v>
      </c>
      <c r="E143" s="152" t="s">
        <v>160</v>
      </c>
      <c r="F143" s="157"/>
      <c r="G143" s="271"/>
    </row>
    <row r="144" spans="1:7" s="307" customFormat="1" x14ac:dyDescent="0.25">
      <c r="A144" s="125" t="s">
        <v>174</v>
      </c>
      <c r="B144" s="156" t="s">
        <v>418</v>
      </c>
      <c r="C144" s="361">
        <v>37510</v>
      </c>
      <c r="D144" s="152" t="s">
        <v>377</v>
      </c>
      <c r="E144" s="152" t="s">
        <v>160</v>
      </c>
      <c r="F144" s="155"/>
      <c r="G144" s="271"/>
    </row>
    <row r="145" spans="1:7" s="307" customFormat="1" x14ac:dyDescent="0.25">
      <c r="A145" s="125" t="s">
        <v>174</v>
      </c>
      <c r="B145" s="156" t="s">
        <v>378</v>
      </c>
      <c r="C145" s="361">
        <v>77000</v>
      </c>
      <c r="D145" s="152" t="s">
        <v>379</v>
      </c>
      <c r="E145" s="152" t="s">
        <v>160</v>
      </c>
      <c r="F145" s="155"/>
      <c r="G145" s="271"/>
    </row>
    <row r="146" spans="1:7" s="307" customFormat="1" x14ac:dyDescent="0.25">
      <c r="A146" s="125" t="s">
        <v>174</v>
      </c>
      <c r="B146" s="156" t="s">
        <v>33</v>
      </c>
      <c r="C146" s="361">
        <v>20000</v>
      </c>
      <c r="D146" s="152" t="s">
        <v>157</v>
      </c>
      <c r="E146" s="152" t="s">
        <v>155</v>
      </c>
      <c r="F146" s="155"/>
      <c r="G146" s="271"/>
    </row>
    <row r="147" spans="1:7" s="307" customFormat="1" x14ac:dyDescent="0.25">
      <c r="A147" s="125" t="s">
        <v>174</v>
      </c>
      <c r="B147" s="156" t="s">
        <v>381</v>
      </c>
      <c r="C147" s="361">
        <v>6000</v>
      </c>
      <c r="D147" s="152" t="s">
        <v>380</v>
      </c>
      <c r="E147" s="152" t="s">
        <v>160</v>
      </c>
      <c r="F147" s="155"/>
      <c r="G147" s="271"/>
    </row>
    <row r="148" spans="1:7" s="307" customFormat="1" x14ac:dyDescent="0.25">
      <c r="A148" s="154" t="s">
        <v>174</v>
      </c>
      <c r="B148" s="97" t="s">
        <v>390</v>
      </c>
      <c r="C148" s="95">
        <v>100000</v>
      </c>
      <c r="D148" s="88" t="s">
        <v>158</v>
      </c>
      <c r="E148" s="88" t="s">
        <v>155</v>
      </c>
      <c r="F148" s="155"/>
      <c r="G148" s="271"/>
    </row>
    <row r="149" spans="1:7" s="307" customFormat="1" x14ac:dyDescent="0.25">
      <c r="A149" s="154" t="s">
        <v>174</v>
      </c>
      <c r="B149" s="97" t="s">
        <v>382</v>
      </c>
      <c r="C149" s="44">
        <v>6000</v>
      </c>
      <c r="D149" s="88" t="s">
        <v>383</v>
      </c>
      <c r="E149" s="88" t="s">
        <v>160</v>
      </c>
      <c r="F149" s="155"/>
      <c r="G149" s="271"/>
    </row>
    <row r="150" spans="1:7" s="307" customFormat="1" x14ac:dyDescent="0.25">
      <c r="A150" s="154" t="s">
        <v>174</v>
      </c>
      <c r="B150" s="97" t="s">
        <v>384</v>
      </c>
      <c r="C150" s="44">
        <v>9000</v>
      </c>
      <c r="D150" s="88" t="s">
        <v>165</v>
      </c>
      <c r="E150" s="88" t="s">
        <v>160</v>
      </c>
      <c r="F150" s="155"/>
      <c r="G150" s="271"/>
    </row>
    <row r="151" spans="1:7" s="307" customFormat="1" x14ac:dyDescent="0.25">
      <c r="A151" s="154" t="s">
        <v>174</v>
      </c>
      <c r="B151" s="97" t="s">
        <v>385</v>
      </c>
      <c r="C151" s="44">
        <v>6000</v>
      </c>
      <c r="D151" s="88" t="s">
        <v>386</v>
      </c>
      <c r="E151" s="88" t="s">
        <v>160</v>
      </c>
      <c r="F151" s="155"/>
      <c r="G151" s="271"/>
    </row>
    <row r="152" spans="1:7" s="307" customFormat="1" x14ac:dyDescent="0.25">
      <c r="A152" s="269" t="s">
        <v>164</v>
      </c>
      <c r="B152" s="131" t="s">
        <v>27</v>
      </c>
      <c r="C152" s="17"/>
      <c r="D152" s="78"/>
      <c r="E152" s="78"/>
      <c r="F152" s="79">
        <f>SUM(C153:C158)</f>
        <v>174000</v>
      </c>
      <c r="G152" s="271"/>
    </row>
    <row r="153" spans="1:7" s="307" customFormat="1" x14ac:dyDescent="0.25">
      <c r="A153" s="269" t="s">
        <v>164</v>
      </c>
      <c r="B153" s="130" t="s">
        <v>24</v>
      </c>
      <c r="C153" s="369" t="s">
        <v>357</v>
      </c>
      <c r="D153" s="359" t="s">
        <v>166</v>
      </c>
      <c r="E153" s="359" t="s">
        <v>160</v>
      </c>
      <c r="F153" s="77"/>
      <c r="G153" s="271"/>
    </row>
    <row r="154" spans="1:7" s="307" customFormat="1" x14ac:dyDescent="0.25">
      <c r="A154" s="269" t="s">
        <v>164</v>
      </c>
      <c r="B154" s="133" t="s">
        <v>26</v>
      </c>
      <c r="C154" s="17">
        <v>110000</v>
      </c>
      <c r="D154" s="78" t="s">
        <v>167</v>
      </c>
      <c r="E154" s="78" t="s">
        <v>160</v>
      </c>
      <c r="F154" s="77"/>
      <c r="G154" s="271"/>
    </row>
    <row r="155" spans="1:7" s="307" customFormat="1" x14ac:dyDescent="0.25">
      <c r="A155" s="269" t="s">
        <v>164</v>
      </c>
      <c r="B155" s="130" t="s">
        <v>358</v>
      </c>
      <c r="C155" s="17">
        <v>30000</v>
      </c>
      <c r="D155" s="78" t="s">
        <v>359</v>
      </c>
      <c r="E155" s="78" t="s">
        <v>160</v>
      </c>
      <c r="F155" s="77"/>
      <c r="G155" s="271"/>
    </row>
    <row r="156" spans="1:7" x14ac:dyDescent="0.25">
      <c r="A156" s="269" t="s">
        <v>164</v>
      </c>
      <c r="B156" s="130" t="s">
        <v>360</v>
      </c>
      <c r="C156" s="17">
        <v>2000</v>
      </c>
      <c r="D156" s="78" t="s">
        <v>158</v>
      </c>
      <c r="E156" s="78" t="s">
        <v>160</v>
      </c>
      <c r="F156" s="77"/>
      <c r="G156" s="271"/>
    </row>
    <row r="157" spans="1:7" x14ac:dyDescent="0.25">
      <c r="A157" s="269" t="s">
        <v>164</v>
      </c>
      <c r="B157" s="130" t="s">
        <v>361</v>
      </c>
      <c r="C157" s="17">
        <v>20000</v>
      </c>
      <c r="D157" s="78" t="s">
        <v>158</v>
      </c>
      <c r="E157" s="78" t="s">
        <v>160</v>
      </c>
      <c r="F157" s="77"/>
      <c r="G157" s="271"/>
    </row>
    <row r="158" spans="1:7" x14ac:dyDescent="0.25">
      <c r="A158" s="269" t="s">
        <v>164</v>
      </c>
      <c r="B158" s="130" t="s">
        <v>362</v>
      </c>
      <c r="C158" s="17">
        <v>12000</v>
      </c>
      <c r="D158" s="78" t="s">
        <v>158</v>
      </c>
      <c r="E158" s="78" t="s">
        <v>160</v>
      </c>
      <c r="F158" s="77"/>
      <c r="G158" s="271"/>
    </row>
    <row r="159" spans="1:7" x14ac:dyDescent="0.25">
      <c r="A159" s="269" t="s">
        <v>164</v>
      </c>
      <c r="B159" s="130" t="s">
        <v>363</v>
      </c>
      <c r="C159" s="17">
        <v>145000</v>
      </c>
      <c r="D159" s="78" t="s">
        <v>158</v>
      </c>
      <c r="E159" s="78" t="s">
        <v>160</v>
      </c>
      <c r="F159" s="77"/>
      <c r="G159" s="271"/>
    </row>
    <row r="160" spans="1:7" x14ac:dyDescent="0.25">
      <c r="A160" s="269" t="s">
        <v>164</v>
      </c>
      <c r="B160" s="130" t="s">
        <v>364</v>
      </c>
      <c r="C160" s="17">
        <v>89500</v>
      </c>
      <c r="D160" s="78" t="s">
        <v>158</v>
      </c>
      <c r="E160" s="78" t="s">
        <v>160</v>
      </c>
      <c r="F160" s="77"/>
      <c r="G160" s="271"/>
    </row>
    <row r="161" spans="1:7" x14ac:dyDescent="0.25">
      <c r="A161" s="269" t="s">
        <v>164</v>
      </c>
      <c r="B161" s="130" t="s">
        <v>365</v>
      </c>
      <c r="C161" s="17">
        <v>12000</v>
      </c>
      <c r="D161" s="78" t="s">
        <v>158</v>
      </c>
      <c r="E161" s="78" t="s">
        <v>160</v>
      </c>
      <c r="F161" s="77"/>
      <c r="G161" s="271"/>
    </row>
    <row r="162" spans="1:7" x14ac:dyDescent="0.25">
      <c r="A162" s="269" t="s">
        <v>162</v>
      </c>
      <c r="B162" s="131" t="s">
        <v>206</v>
      </c>
      <c r="C162" s="17"/>
      <c r="D162" s="78"/>
      <c r="E162" s="78"/>
      <c r="F162" s="79">
        <f>SUM(C163:C163)</f>
        <v>24000</v>
      </c>
      <c r="G162" s="271"/>
    </row>
    <row r="163" spans="1:7" x14ac:dyDescent="0.25">
      <c r="A163" s="269" t="s">
        <v>162</v>
      </c>
      <c r="B163" s="130" t="s">
        <v>11</v>
      </c>
      <c r="C163" s="17">
        <v>24000</v>
      </c>
      <c r="D163" s="78" t="s">
        <v>163</v>
      </c>
      <c r="E163" s="78" t="s">
        <v>160</v>
      </c>
      <c r="F163" s="77"/>
      <c r="G163" s="271"/>
    </row>
    <row r="164" spans="1:7" x14ac:dyDescent="0.25">
      <c r="A164" s="269" t="s">
        <v>199</v>
      </c>
      <c r="B164" s="131" t="s">
        <v>105</v>
      </c>
      <c r="C164" s="17"/>
      <c r="D164" s="78"/>
      <c r="E164" s="78"/>
      <c r="F164" s="79">
        <f>SUM(C165:C165)</f>
        <v>375000</v>
      </c>
      <c r="G164" s="271"/>
    </row>
    <row r="165" spans="1:7" x14ac:dyDescent="0.25">
      <c r="A165" s="269" t="s">
        <v>199</v>
      </c>
      <c r="B165" s="130" t="s">
        <v>318</v>
      </c>
      <c r="C165" s="17">
        <v>375000</v>
      </c>
      <c r="D165" s="78" t="s">
        <v>320</v>
      </c>
      <c r="E165" s="78" t="s">
        <v>155</v>
      </c>
      <c r="F165" s="77"/>
      <c r="G165" s="271"/>
    </row>
    <row r="166" spans="1:7" x14ac:dyDescent="0.25">
      <c r="A166" s="305"/>
      <c r="B166" s="303"/>
      <c r="C166" s="304"/>
      <c r="D166" s="303"/>
      <c r="E166" s="303"/>
      <c r="F166" s="302"/>
      <c r="G166" s="4"/>
    </row>
    <row r="167" spans="1:7" ht="18.75" x14ac:dyDescent="0.25">
      <c r="E167" s="301" t="s">
        <v>154</v>
      </c>
      <c r="F167" s="300">
        <f>F78+F3</f>
        <v>27617759</v>
      </c>
      <c r="G167" s="4"/>
    </row>
  </sheetData>
  <pageMargins left="0.7" right="0.7" top="0.75" bottom="0.75" header="0.3" footer="0.3"/>
  <pageSetup paperSize="9" scale="57" orientation="portrait" r:id="rId1"/>
  <rowBreaks count="1" manualBreakCount="1"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zoomScaleSheetLayoutView="160" workbookViewId="0">
      <selection activeCell="F1" sqref="F1"/>
    </sheetView>
  </sheetViews>
  <sheetFormatPr baseColWidth="10" defaultRowHeight="15" x14ac:dyDescent="0.25"/>
  <cols>
    <col min="1" max="1" width="63.5703125" customWidth="1"/>
    <col min="2" max="2" width="16" bestFit="1" customWidth="1"/>
    <col min="3" max="3" width="11.5703125" customWidth="1"/>
  </cols>
  <sheetData>
    <row r="1" spans="1:3" ht="247.5" customHeight="1" x14ac:dyDescent="0.25">
      <c r="A1" s="11"/>
      <c r="B1" s="11"/>
      <c r="C1" s="11"/>
    </row>
    <row r="2" spans="1:3" ht="15.75" x14ac:dyDescent="0.25">
      <c r="A2" s="326" t="s">
        <v>393</v>
      </c>
      <c r="B2" s="325" t="s">
        <v>208</v>
      </c>
      <c r="C2" s="325" t="s">
        <v>151</v>
      </c>
    </row>
    <row r="3" spans="1:3" ht="15.75" x14ac:dyDescent="0.25">
      <c r="A3" s="324" t="s">
        <v>152</v>
      </c>
      <c r="B3" s="323">
        <f>'2017.2'!F3</f>
        <v>32300382</v>
      </c>
      <c r="C3" s="322">
        <f>B3/$B$5</f>
        <v>0.84471433882216684</v>
      </c>
    </row>
    <row r="4" spans="1:3" ht="15.75" x14ac:dyDescent="0.25">
      <c r="A4" s="324" t="s">
        <v>76</v>
      </c>
      <c r="B4" s="323">
        <f>'2017.2'!F116</f>
        <v>5937848.9800000004</v>
      </c>
      <c r="C4" s="322">
        <f>B4/$B$5</f>
        <v>0.15528566117783307</v>
      </c>
    </row>
    <row r="5" spans="1:3" x14ac:dyDescent="0.25">
      <c r="A5" s="321" t="s">
        <v>154</v>
      </c>
      <c r="B5" s="320">
        <f>SUM(B3:B4)</f>
        <v>38238230.980000004</v>
      </c>
      <c r="C5" s="319">
        <f>SUM(C3:C4)</f>
        <v>0.99999999999999989</v>
      </c>
    </row>
  </sheetData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zoomScaleSheetLayoutView="160" workbookViewId="0">
      <selection activeCell="G1" sqref="G1"/>
    </sheetView>
  </sheetViews>
  <sheetFormatPr baseColWidth="10" defaultRowHeight="15" x14ac:dyDescent="0.25"/>
  <cols>
    <col min="1" max="1" width="96.7109375" customWidth="1"/>
    <col min="2" max="2" width="10.42578125" customWidth="1"/>
    <col min="3" max="3" width="16.28515625" bestFit="1" customWidth="1"/>
    <col min="4" max="4" width="11.5703125" bestFit="1" customWidth="1"/>
  </cols>
  <sheetData>
    <row r="1" spans="1:4" ht="409.5" customHeight="1" x14ac:dyDescent="0.25"/>
    <row r="2" spans="1:4" ht="15.75" x14ac:dyDescent="0.25">
      <c r="A2" s="333" t="s">
        <v>394</v>
      </c>
      <c r="B2" s="332" t="s">
        <v>213</v>
      </c>
      <c r="C2" s="332" t="s">
        <v>208</v>
      </c>
      <c r="D2" s="332" t="s">
        <v>151</v>
      </c>
    </row>
    <row r="3" spans="1:4" ht="15.75" x14ac:dyDescent="0.25">
      <c r="A3" s="85" t="s">
        <v>150</v>
      </c>
      <c r="B3" s="85" t="s">
        <v>212</v>
      </c>
      <c r="C3" s="331">
        <f>'2017.2'!F5</f>
        <v>15000000</v>
      </c>
      <c r="D3" s="330">
        <f>C3/$C$7</f>
        <v>0.46439079265378347</v>
      </c>
    </row>
    <row r="4" spans="1:4" ht="15.75" x14ac:dyDescent="0.25">
      <c r="A4" s="85" t="s">
        <v>148</v>
      </c>
      <c r="B4" s="85" t="s">
        <v>211</v>
      </c>
      <c r="C4" s="331">
        <f>'2017.2'!F7</f>
        <v>5868068</v>
      </c>
      <c r="D4" s="330">
        <f>C4/$C$7</f>
        <v>0.18167178332442013</v>
      </c>
    </row>
    <row r="5" spans="1:4" ht="15.75" x14ac:dyDescent="0.25">
      <c r="A5" s="85" t="s">
        <v>134</v>
      </c>
      <c r="B5" s="85" t="s">
        <v>210</v>
      </c>
      <c r="C5" s="331">
        <f>'2017.2'!F42</f>
        <v>11158234</v>
      </c>
      <c r="D5" s="330">
        <f>C5/$C$7</f>
        <v>0.34545207545842649</v>
      </c>
    </row>
    <row r="6" spans="1:4" ht="15.75" x14ac:dyDescent="0.25">
      <c r="A6" s="85" t="s">
        <v>85</v>
      </c>
      <c r="B6" s="85" t="s">
        <v>209</v>
      </c>
      <c r="C6" s="331">
        <f>'2017.2'!F107</f>
        <v>274080</v>
      </c>
      <c r="D6" s="330">
        <f>C6/$C$7</f>
        <v>8.4853485633699325E-3</v>
      </c>
    </row>
    <row r="7" spans="1:4" ht="15.75" x14ac:dyDescent="0.25">
      <c r="A7" s="329" t="s">
        <v>154</v>
      </c>
      <c r="B7" s="329"/>
      <c r="C7" s="328">
        <f>SUM(C3:C6)</f>
        <v>32300382</v>
      </c>
      <c r="D7" s="327">
        <f>C7/$C$7</f>
        <v>1</v>
      </c>
    </row>
  </sheetData>
  <pageMargins left="0.7" right="0.7" top="0.75" bottom="0.75" header="0.3" footer="0.3"/>
  <pageSetup paperSize="9" scale="85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view="pageBreakPreview" zoomScale="110" zoomScaleNormal="100" zoomScaleSheetLayoutView="110" workbookViewId="0">
      <selection activeCell="E25" sqref="E25"/>
    </sheetView>
  </sheetViews>
  <sheetFormatPr baseColWidth="10" defaultRowHeight="15" x14ac:dyDescent="0.25"/>
  <cols>
    <col min="1" max="1" width="63.5703125" customWidth="1"/>
    <col min="2" max="2" width="16.140625" customWidth="1"/>
    <col min="3" max="3" width="14.7109375" style="335" customWidth="1"/>
    <col min="4" max="4" width="8.5703125" style="334" bestFit="1" customWidth="1"/>
    <col min="5" max="5" width="9.5703125" style="334" bestFit="1" customWidth="1"/>
  </cols>
  <sheetData>
    <row r="2" spans="1:5" x14ac:dyDescent="0.25">
      <c r="A2" s="81" t="s">
        <v>220</v>
      </c>
    </row>
    <row r="3" spans="1:5" ht="15.75" thickBot="1" x14ac:dyDescent="0.3">
      <c r="A3" s="81"/>
      <c r="E3" s="356"/>
    </row>
    <row r="4" spans="1:5" s="354" customFormat="1" ht="23.25" customHeight="1" x14ac:dyDescent="0.25">
      <c r="A4" s="349" t="str">
        <f>'[1]2014'!B3</f>
        <v>1. PLANES DE COOPERACIÓN Y ASISTENCIA MUNICIPAL</v>
      </c>
      <c r="B4" s="348" t="s">
        <v>216</v>
      </c>
      <c r="C4" s="355"/>
      <c r="D4" s="347" t="s">
        <v>397</v>
      </c>
      <c r="E4" s="346" t="s">
        <v>214</v>
      </c>
    </row>
    <row r="5" spans="1:5" x14ac:dyDescent="0.25">
      <c r="A5" s="344" t="s">
        <v>102</v>
      </c>
      <c r="B5" s="343">
        <f t="shared" ref="B5:B11" si="0">C5</f>
        <v>715000</v>
      </c>
      <c r="C5" s="352">
        <f>'2017.2'!F91</f>
        <v>715000</v>
      </c>
      <c r="D5" s="341">
        <f t="shared" ref="D5:D22" si="1">B5/$B$23</f>
        <v>2.2197811873202869E-2</v>
      </c>
      <c r="E5" s="340">
        <f t="shared" ref="E5:E22" si="2">B5/$B$38</f>
        <v>1.8823105232043003E-2</v>
      </c>
    </row>
    <row r="6" spans="1:5" x14ac:dyDescent="0.25">
      <c r="A6" s="344" t="s">
        <v>98</v>
      </c>
      <c r="B6" s="343">
        <f t="shared" si="0"/>
        <v>250000</v>
      </c>
      <c r="C6" s="352">
        <f>'2017.2'!F94</f>
        <v>250000</v>
      </c>
      <c r="D6" s="341">
        <f t="shared" si="1"/>
        <v>7.7614726829380665E-3</v>
      </c>
      <c r="E6" s="340">
        <f t="shared" si="2"/>
        <v>6.5815053258891617E-3</v>
      </c>
    </row>
    <row r="7" spans="1:5" x14ac:dyDescent="0.25">
      <c r="A7" s="344" t="s">
        <v>9</v>
      </c>
      <c r="B7" s="343">
        <f t="shared" si="0"/>
        <v>136800</v>
      </c>
      <c r="C7" s="352">
        <f>'2017.2'!F113</f>
        <v>136800</v>
      </c>
      <c r="D7" s="341">
        <f t="shared" si="1"/>
        <v>4.2470778521037098E-3</v>
      </c>
      <c r="E7" s="340">
        <f t="shared" si="2"/>
        <v>3.6013997143265492E-3</v>
      </c>
    </row>
    <row r="8" spans="1:5" x14ac:dyDescent="0.25">
      <c r="A8" s="344" t="s">
        <v>67</v>
      </c>
      <c r="B8" s="343">
        <f t="shared" si="0"/>
        <v>2757000</v>
      </c>
      <c r="C8" s="352">
        <f>'2017.2'!F45</f>
        <v>2757000</v>
      </c>
      <c r="D8" s="341">
        <f t="shared" si="1"/>
        <v>8.559352074744099E-2</v>
      </c>
      <c r="E8" s="340">
        <f t="shared" si="2"/>
        <v>7.2580840733905666E-2</v>
      </c>
    </row>
    <row r="9" spans="1:5" x14ac:dyDescent="0.25">
      <c r="A9" s="344" t="s">
        <v>94</v>
      </c>
      <c r="B9" s="343">
        <f t="shared" si="0"/>
        <v>1440100</v>
      </c>
      <c r="C9" s="352">
        <f>'2017.2'!F37</f>
        <v>1440100</v>
      </c>
      <c r="D9" s="341">
        <f t="shared" si="1"/>
        <v>4.470918724279644E-2</v>
      </c>
      <c r="E9" s="340">
        <f t="shared" si="2"/>
        <v>3.7912103279251923E-2</v>
      </c>
    </row>
    <row r="10" spans="1:5" x14ac:dyDescent="0.25">
      <c r="A10" s="344" t="s">
        <v>105</v>
      </c>
      <c r="B10" s="343">
        <f t="shared" si="0"/>
        <v>1226200</v>
      </c>
      <c r="C10" s="352">
        <f>'2017.2'!F87+'2017.2'!F34</f>
        <v>1226200</v>
      </c>
      <c r="D10" s="341">
        <f t="shared" si="1"/>
        <v>3.8068471215274631E-2</v>
      </c>
      <c r="E10" s="340">
        <f t="shared" si="2"/>
        <v>3.228096732242116E-2</v>
      </c>
    </row>
    <row r="11" spans="1:5" x14ac:dyDescent="0.25">
      <c r="A11" s="344" t="s">
        <v>92</v>
      </c>
      <c r="B11" s="343">
        <f t="shared" si="0"/>
        <v>122000</v>
      </c>
      <c r="C11" s="352">
        <f>'2017.2'!F96</f>
        <v>122000</v>
      </c>
      <c r="D11" s="341">
        <f t="shared" si="1"/>
        <v>3.7875986692737762E-3</v>
      </c>
      <c r="E11" s="340">
        <f t="shared" si="2"/>
        <v>3.2117745990339107E-3</v>
      </c>
    </row>
    <row r="12" spans="1:5" x14ac:dyDescent="0.25">
      <c r="A12" s="344" t="s">
        <v>57</v>
      </c>
      <c r="B12" s="343">
        <f>SUM(C12:C12)</f>
        <v>1343278</v>
      </c>
      <c r="C12" s="352">
        <f>'2017.2'!F49+'2017.2'!F8</f>
        <v>1343278</v>
      </c>
      <c r="D12" s="341">
        <f t="shared" si="1"/>
        <v>4.1703262010366719E-2</v>
      </c>
      <c r="E12" s="340">
        <f t="shared" si="2"/>
        <v>3.5363165244598961E-2</v>
      </c>
    </row>
    <row r="13" spans="1:5" x14ac:dyDescent="0.25">
      <c r="A13" s="344" t="s">
        <v>48</v>
      </c>
      <c r="B13" s="343">
        <f>C13</f>
        <v>1590000</v>
      </c>
      <c r="C13" s="352">
        <f>'2017.2'!F57</f>
        <v>1590000</v>
      </c>
      <c r="D13" s="341">
        <f t="shared" si="1"/>
        <v>4.9362966263486102E-2</v>
      </c>
      <c r="E13" s="340">
        <f t="shared" si="2"/>
        <v>4.1858373872655064E-2</v>
      </c>
    </row>
    <row r="14" spans="1:5" x14ac:dyDescent="0.25">
      <c r="A14" s="344" t="s">
        <v>27</v>
      </c>
      <c r="B14" s="343">
        <f>SUM(C14:C14)</f>
        <v>1350000</v>
      </c>
      <c r="C14" s="352">
        <f>'2017.2'!F72+'2017.2'!F27</f>
        <v>1350000</v>
      </c>
      <c r="D14" s="341">
        <f t="shared" si="1"/>
        <v>4.1911952487865556E-2</v>
      </c>
      <c r="E14" s="340">
        <f t="shared" si="2"/>
        <v>3.5540128759801469E-2</v>
      </c>
    </row>
    <row r="15" spans="1:5" x14ac:dyDescent="0.25">
      <c r="A15" s="344" t="s">
        <v>132</v>
      </c>
      <c r="B15" s="343">
        <f>C15</f>
        <v>14320</v>
      </c>
      <c r="C15" s="352">
        <f>'2017.2'!F43</f>
        <v>14320</v>
      </c>
      <c r="D15" s="341">
        <f t="shared" si="1"/>
        <v>4.4457715527869245E-4</v>
      </c>
      <c r="E15" s="340">
        <f t="shared" si="2"/>
        <v>3.7698862506693119E-4</v>
      </c>
    </row>
    <row r="16" spans="1:5" x14ac:dyDescent="0.25">
      <c r="A16" s="344" t="s">
        <v>37</v>
      </c>
      <c r="B16" s="343">
        <f>C16</f>
        <v>505000</v>
      </c>
      <c r="C16" s="352">
        <f>'2017.2'!F65</f>
        <v>505000</v>
      </c>
      <c r="D16" s="341">
        <f t="shared" si="1"/>
        <v>1.5678174819534894E-2</v>
      </c>
      <c r="E16" s="340">
        <f t="shared" si="2"/>
        <v>1.3294640758296106E-2</v>
      </c>
    </row>
    <row r="17" spans="1:5" ht="15.75" customHeight="1" x14ac:dyDescent="0.25">
      <c r="A17" s="344" t="s">
        <v>84</v>
      </c>
      <c r="B17" s="343">
        <f>C17</f>
        <v>137280</v>
      </c>
      <c r="C17" s="352">
        <f>'2017.2'!F108</f>
        <v>137280</v>
      </c>
      <c r="D17" s="341">
        <f t="shared" si="1"/>
        <v>4.2619798796549513E-3</v>
      </c>
      <c r="E17" s="340">
        <f t="shared" si="2"/>
        <v>3.6140362045522564E-3</v>
      </c>
    </row>
    <row r="18" spans="1:5" x14ac:dyDescent="0.25">
      <c r="A18" s="344" t="s">
        <v>12</v>
      </c>
      <c r="B18" s="343">
        <f>SUM(C18:C18)</f>
        <v>3381568</v>
      </c>
      <c r="C18" s="352">
        <f>'2017.2'!F31+'2017.2'!F78</f>
        <v>3381568</v>
      </c>
      <c r="D18" s="341">
        <f t="shared" si="1"/>
        <v>0.10498379062999004</v>
      </c>
      <c r="E18" s="340">
        <f t="shared" si="2"/>
        <v>8.9023231207425446E-2</v>
      </c>
    </row>
    <row r="19" spans="1:5" hidden="1" x14ac:dyDescent="0.25">
      <c r="A19" s="344" t="s">
        <v>219</v>
      </c>
      <c r="B19" s="343"/>
      <c r="C19" s="352">
        <f>'2017.2'!F5</f>
        <v>15000000</v>
      </c>
      <c r="D19" s="341">
        <f t="shared" si="1"/>
        <v>0</v>
      </c>
      <c r="E19" s="340">
        <f t="shared" si="2"/>
        <v>0</v>
      </c>
    </row>
    <row r="20" spans="1:5" x14ac:dyDescent="0.25">
      <c r="A20" s="344" t="s">
        <v>29</v>
      </c>
      <c r="B20" s="343">
        <f>SUM(C19:C20)</f>
        <v>15960400</v>
      </c>
      <c r="C20" s="352">
        <f>'2017.2'!F11</f>
        <v>960400</v>
      </c>
      <c r="D20" s="341">
        <f t="shared" si="1"/>
        <v>0.49550483443505888</v>
      </c>
      <c r="E20" s="340">
        <f t="shared" si="2"/>
        <v>0.42017383041328549</v>
      </c>
    </row>
    <row r="21" spans="1:5" x14ac:dyDescent="0.25">
      <c r="A21" s="344" t="s">
        <v>218</v>
      </c>
      <c r="B21" s="343">
        <f>C21</f>
        <v>656436</v>
      </c>
      <c r="C21" s="352">
        <f>'2017.2'!F103</f>
        <v>656436</v>
      </c>
      <c r="D21" s="341">
        <f t="shared" si="1"/>
        <v>2.0379640328388529E-2</v>
      </c>
      <c r="E21" s="340">
        <f t="shared" si="2"/>
        <v>1.7281348120421511E-2</v>
      </c>
    </row>
    <row r="22" spans="1:5" x14ac:dyDescent="0.25">
      <c r="A22" s="344" t="s">
        <v>217</v>
      </c>
      <c r="B22" s="353">
        <f>C22</f>
        <v>625000</v>
      </c>
      <c r="C22" s="352">
        <f>'2017.2'!F98</f>
        <v>625000</v>
      </c>
      <c r="D22" s="341">
        <f t="shared" si="1"/>
        <v>1.9403681707345168E-2</v>
      </c>
      <c r="E22" s="340">
        <f t="shared" si="2"/>
        <v>1.6453763314722904E-2</v>
      </c>
    </row>
    <row r="23" spans="1:5" ht="15.75" thickBot="1" x14ac:dyDescent="0.3">
      <c r="A23" s="351" t="s">
        <v>154</v>
      </c>
      <c r="B23" s="338">
        <f>SUM(B5:B22)</f>
        <v>32210382</v>
      </c>
      <c r="C23" s="350">
        <f>SUM(C5:C22)</f>
        <v>32210382</v>
      </c>
      <c r="D23" s="337">
        <f>SUM(D5:D22)</f>
        <v>1</v>
      </c>
      <c r="E23" s="336">
        <f>SUM(E5:E22)</f>
        <v>0.84797120272769744</v>
      </c>
    </row>
    <row r="24" spans="1:5" s="345" customFormat="1" ht="22.5" customHeight="1" x14ac:dyDescent="0.25">
      <c r="A24" s="349" t="str">
        <f>'[1]2014'!B96</f>
        <v>2. PLAN DE FOMENTO DEL DESARROLLO ECONOMICO Y SOCIAL</v>
      </c>
      <c r="B24" s="348" t="s">
        <v>216</v>
      </c>
      <c r="C24" s="371"/>
      <c r="D24" s="347" t="s">
        <v>215</v>
      </c>
      <c r="E24" s="346" t="s">
        <v>214</v>
      </c>
    </row>
    <row r="25" spans="1:5" x14ac:dyDescent="0.25">
      <c r="A25" s="344" t="s">
        <v>67</v>
      </c>
      <c r="B25" s="343">
        <f t="shared" ref="B25:B36" si="3">C25</f>
        <v>1844300</v>
      </c>
      <c r="C25" s="342">
        <f>'2017.2'!F142</f>
        <v>1844300</v>
      </c>
      <c r="D25" s="341">
        <f t="shared" ref="D25:D37" si="4">B25/$B$37</f>
        <v>0.31936765903097258</v>
      </c>
      <c r="E25" s="340">
        <f t="shared" ref="E25:E38" si="5">B25/$B$38</f>
        <v>4.8553081090149525E-2</v>
      </c>
    </row>
    <row r="26" spans="1:5" x14ac:dyDescent="0.25">
      <c r="A26" s="344" t="s">
        <v>57</v>
      </c>
      <c r="B26" s="343">
        <f t="shared" si="3"/>
        <v>654377</v>
      </c>
      <c r="C26" s="342">
        <f>'2017.2'!F153</f>
        <v>654377</v>
      </c>
      <c r="D26" s="341">
        <f t="shared" si="4"/>
        <v>0.11331499789281069</v>
      </c>
      <c r="E26" s="340">
        <f t="shared" si="5"/>
        <v>1.7227142842557486E-2</v>
      </c>
    </row>
    <row r="27" spans="1:5" x14ac:dyDescent="0.25">
      <c r="A27" s="344" t="s">
        <v>48</v>
      </c>
      <c r="B27" s="343">
        <f t="shared" si="3"/>
        <v>605900</v>
      </c>
      <c r="C27" s="342">
        <f>'2017.2'!F164</f>
        <v>605900</v>
      </c>
      <c r="D27" s="341">
        <f t="shared" si="4"/>
        <v>0.10492049265676208</v>
      </c>
      <c r="E27" s="340">
        <f t="shared" si="5"/>
        <v>1.5950936307824973E-2</v>
      </c>
    </row>
    <row r="28" spans="1:5" x14ac:dyDescent="0.25">
      <c r="A28" s="344" t="s">
        <v>27</v>
      </c>
      <c r="B28" s="343">
        <f t="shared" si="3"/>
        <v>592500</v>
      </c>
      <c r="C28" s="342">
        <f>'2017.2'!F211</f>
        <v>592500</v>
      </c>
      <c r="D28" s="341">
        <f t="shared" si="4"/>
        <v>0.10260008565626594</v>
      </c>
      <c r="E28" s="340">
        <f t="shared" si="5"/>
        <v>1.5598167622357313E-2</v>
      </c>
    </row>
    <row r="29" spans="1:5" x14ac:dyDescent="0.25">
      <c r="A29" s="344" t="s">
        <v>37</v>
      </c>
      <c r="B29" s="343">
        <f t="shared" si="3"/>
        <v>545010</v>
      </c>
      <c r="C29" s="342">
        <f>'2017.2'!F183</f>
        <v>545010</v>
      </c>
      <c r="D29" s="341">
        <f t="shared" si="4"/>
        <v>9.4376493980627002E-2</v>
      </c>
      <c r="E29" s="340">
        <f t="shared" si="5"/>
        <v>1.4347944870651408E-2</v>
      </c>
    </row>
    <row r="30" spans="1:5" x14ac:dyDescent="0.25">
      <c r="A30" s="344" t="s">
        <v>3</v>
      </c>
      <c r="B30" s="343">
        <f t="shared" si="3"/>
        <v>88000</v>
      </c>
      <c r="C30" s="342">
        <f>'2017.2'!F233</f>
        <v>88000</v>
      </c>
      <c r="D30" s="341">
        <f t="shared" si="4"/>
        <v>1.5238493734601522E-2</v>
      </c>
      <c r="E30" s="340">
        <f t="shared" si="5"/>
        <v>2.316689874712985E-3</v>
      </c>
    </row>
    <row r="31" spans="1:5" x14ac:dyDescent="0.25">
      <c r="A31" s="344" t="s">
        <v>12</v>
      </c>
      <c r="B31" s="343">
        <f t="shared" si="3"/>
        <v>104000</v>
      </c>
      <c r="C31" s="342">
        <f>'2017.2'!F223</f>
        <v>104000</v>
      </c>
      <c r="D31" s="341">
        <f t="shared" si="4"/>
        <v>1.8009128959074527E-2</v>
      </c>
      <c r="E31" s="340">
        <f t="shared" si="5"/>
        <v>2.7379062155698914E-3</v>
      </c>
    </row>
    <row r="32" spans="1:5" x14ac:dyDescent="0.25">
      <c r="A32" s="344" t="s">
        <v>29</v>
      </c>
      <c r="B32" s="343">
        <f t="shared" si="3"/>
        <v>130000</v>
      </c>
      <c r="C32" s="342">
        <f>'2017.2'!C208</f>
        <v>130000</v>
      </c>
      <c r="D32" s="341">
        <f t="shared" si="4"/>
        <v>2.2511411198843159E-2</v>
      </c>
      <c r="E32" s="340">
        <f t="shared" si="5"/>
        <v>3.4223827694623639E-3</v>
      </c>
    </row>
    <row r="33" spans="1:5" x14ac:dyDescent="0.25">
      <c r="A33" s="344" t="s">
        <v>73</v>
      </c>
      <c r="B33" s="343">
        <f t="shared" si="3"/>
        <v>390500</v>
      </c>
      <c r="C33" s="342">
        <f>'2017.2'!F118</f>
        <v>390500</v>
      </c>
      <c r="D33" s="341">
        <f t="shared" si="4"/>
        <v>6.7620815947294258E-2</v>
      </c>
      <c r="E33" s="340">
        <f t="shared" si="5"/>
        <v>1.028031131903887E-2</v>
      </c>
    </row>
    <row r="34" spans="1:5" x14ac:dyDescent="0.25">
      <c r="A34" s="344" t="s">
        <v>72</v>
      </c>
      <c r="B34" s="343">
        <f t="shared" si="3"/>
        <v>53335.979999999996</v>
      </c>
      <c r="C34" s="342">
        <f>'2017.2'!F134</f>
        <v>53335.979999999996</v>
      </c>
      <c r="D34" s="341">
        <f t="shared" si="4"/>
        <v>9.2359090574867277E-3</v>
      </c>
      <c r="E34" s="340">
        <f t="shared" si="5"/>
        <v>1.4041241457260711E-3</v>
      </c>
    </row>
    <row r="35" spans="1:5" x14ac:dyDescent="0.25">
      <c r="A35" s="344" t="s">
        <v>70</v>
      </c>
      <c r="B35" s="343">
        <f t="shared" si="3"/>
        <v>38926</v>
      </c>
      <c r="C35" s="342">
        <f>'2017.2'!F138</f>
        <v>38926</v>
      </c>
      <c r="D35" s="341">
        <f t="shared" si="4"/>
        <v>6.7406091717397603E-3</v>
      </c>
      <c r="E35" s="340">
        <f t="shared" si="5"/>
        <v>1.024766705262246E-3</v>
      </c>
    </row>
    <row r="36" spans="1:5" x14ac:dyDescent="0.25">
      <c r="A36" s="344" t="s">
        <v>7</v>
      </c>
      <c r="B36" s="343">
        <f t="shared" si="3"/>
        <v>728000</v>
      </c>
      <c r="C36" s="342">
        <f>'2017.2'!F228</f>
        <v>728000</v>
      </c>
      <c r="D36" s="341">
        <f t="shared" si="4"/>
        <v>0.12606390271352169</v>
      </c>
      <c r="E36" s="340">
        <f t="shared" si="5"/>
        <v>1.9165343508989238E-2</v>
      </c>
    </row>
    <row r="37" spans="1:5" ht="15.75" thickBot="1" x14ac:dyDescent="0.3">
      <c r="A37" s="339" t="s">
        <v>154</v>
      </c>
      <c r="B37" s="338">
        <f>SUM(B25:B36)</f>
        <v>5774848.9800000004</v>
      </c>
      <c r="C37" s="338">
        <f>SUM(C25:C36)</f>
        <v>5774848.9800000004</v>
      </c>
      <c r="D37" s="337">
        <f t="shared" si="4"/>
        <v>1</v>
      </c>
      <c r="E37" s="336">
        <f t="shared" si="5"/>
        <v>0.15202879727230237</v>
      </c>
    </row>
    <row r="38" spans="1:5" ht="15.75" thickBot="1" x14ac:dyDescent="0.3">
      <c r="A38" s="372" t="s">
        <v>395</v>
      </c>
      <c r="B38" s="373">
        <f>B37+B23</f>
        <v>37985230.980000004</v>
      </c>
      <c r="C38" s="350"/>
      <c r="D38" s="374"/>
      <c r="E38" s="375">
        <f t="shared" si="5"/>
        <v>1</v>
      </c>
    </row>
  </sheetData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2017.1</vt:lpstr>
      <vt:lpstr>2017.2</vt:lpstr>
      <vt:lpstr>2018</vt:lpstr>
      <vt:lpstr>2019</vt:lpstr>
      <vt:lpstr>grafico 1</vt:lpstr>
      <vt:lpstr>gráfico 2</vt:lpstr>
      <vt:lpstr>datos gráficos 3</vt:lpstr>
      <vt:lpstr>Hoja1</vt:lpstr>
      <vt:lpstr>Hoja2</vt:lpstr>
      <vt:lpstr>Hoja3</vt:lpstr>
      <vt:lpstr>Gráfico 3.1</vt:lpstr>
      <vt:lpstr>Gráfico 3.2</vt:lpstr>
      <vt:lpstr>'2017.1'!Área_de_impresión</vt:lpstr>
      <vt:lpstr>'2017.2'!Área_de_impresión</vt:lpstr>
    </vt:vector>
  </TitlesOfParts>
  <Company>Diputación de Alicante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MONERRIS, MARIA PILAR</dc:creator>
  <cp:lastModifiedBy>TORREGROSA TRIVES, JORGE MANUEL</cp:lastModifiedBy>
  <cp:lastPrinted>2017-02-16T12:01:20Z</cp:lastPrinted>
  <dcterms:created xsi:type="dcterms:W3CDTF">2016-02-29T08:17:33Z</dcterms:created>
  <dcterms:modified xsi:type="dcterms:W3CDTF">2017-05-26T10:13:19Z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1265873806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ptomas@diputacionalicante.es</vt:lpwstr>
  </property>
  <property fmtid="{D5CDD505-2E9C-101B-9397-08002B2CF9AE}" pid="6" name="_AuthorEmailDisplayName">
    <vt:lpwstr>TOMAS MONERRIS, MARIA PILAR</vt:lpwstr>
  </property>
  <property fmtid="{D5CDD505-2E9C-101B-9397-08002B2CF9AE}" pid="7" name="_ReviewingToolsShownOnce">
    <vt:lpwstr/>
  </property>
</Properties>
</file>