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8915" windowHeight="11640" activeTab="1"/>
  </bookViews>
  <sheets>
    <sheet name="2015.1" sheetId="10" r:id="rId1"/>
    <sheet name="2015.2" sheetId="7" r:id="rId2"/>
    <sheet name="2016" sheetId="8" r:id="rId3"/>
    <sheet name="2017" sheetId="9" r:id="rId4"/>
    <sheet name="grafico 1" sheetId="4" r:id="rId5"/>
    <sheet name="gráfico 2" sheetId="5" r:id="rId6"/>
    <sheet name="Gráfico 3_1" sheetId="11" r:id="rId7"/>
    <sheet name="Gráfico 3_2" sheetId="12" r:id="rId8"/>
    <sheet name="gráfico 3" sheetId="6" r:id="rId9"/>
    <sheet name="2014" sheetId="1" r:id="rId10"/>
  </sheets>
  <definedNames>
    <definedName name="_xlnm.Print_Area" localSheetId="9">'2014'!$A$1:$G$185</definedName>
    <definedName name="_xlnm.Print_Area" localSheetId="0">'2015.1'!$A$1:$D$176</definedName>
    <definedName name="_xlnm.Print_Area" localSheetId="1">'2015.2'!$A$1:$G$188</definedName>
  </definedNames>
  <calcPr calcId="145621"/>
</workbook>
</file>

<file path=xl/calcChain.xml><?xml version="1.0" encoding="utf-8"?>
<calcChain xmlns="http://schemas.openxmlformats.org/spreadsheetml/2006/main">
  <c r="C96" i="10" l="1"/>
  <c r="C86" i="10"/>
  <c r="C25" i="10"/>
  <c r="C7" i="10"/>
  <c r="C5" i="10"/>
  <c r="F82" i="7" l="1"/>
  <c r="F85" i="8" l="1"/>
  <c r="F103" i="7" l="1"/>
  <c r="C35" i="6" s="1"/>
  <c r="B35" i="6" s="1"/>
  <c r="F112" i="7"/>
  <c r="C171" i="10" l="1"/>
  <c r="C167" i="10"/>
  <c r="C165" i="10"/>
  <c r="C162" i="10"/>
  <c r="C147" i="10"/>
  <c r="C145" i="10"/>
  <c r="C137" i="10"/>
  <c r="C126" i="10"/>
  <c r="C116" i="10"/>
  <c r="C106" i="10"/>
  <c r="C102" i="10"/>
  <c r="C100" i="10"/>
  <c r="C98" i="10"/>
  <c r="C93" i="10"/>
  <c r="C87" i="10"/>
  <c r="C84" i="10"/>
  <c r="C79" i="10"/>
  <c r="C77" i="10"/>
  <c r="C75" i="10"/>
  <c r="C71" i="10"/>
  <c r="C67" i="10"/>
  <c r="C64" i="10"/>
  <c r="C57" i="10"/>
  <c r="C54" i="10"/>
  <c r="C47" i="10"/>
  <c r="C40" i="10"/>
  <c r="C33" i="10"/>
  <c r="C30" i="10"/>
  <c r="C28" i="10"/>
  <c r="C26" i="10"/>
  <c r="C23" i="10"/>
  <c r="C19" i="10"/>
  <c r="C17" i="10"/>
  <c r="C10" i="10"/>
  <c r="C8" i="10"/>
  <c r="F155" i="7" l="1"/>
  <c r="F159" i="7"/>
  <c r="C30" i="6" s="1"/>
  <c r="B30" i="6" s="1"/>
  <c r="F183" i="7"/>
  <c r="C32" i="6" s="1"/>
  <c r="B32" i="6" s="1"/>
  <c r="F147" i="7"/>
  <c r="C34" i="6"/>
  <c r="B34" i="6" s="1"/>
  <c r="C31" i="6"/>
  <c r="B31" i="6" s="1"/>
  <c r="C3" i="10" l="1"/>
  <c r="C176" i="10" s="1"/>
  <c r="F78" i="7"/>
  <c r="D5" i="10" l="1"/>
  <c r="D86" i="10"/>
  <c r="D7" i="10"/>
  <c r="D96" i="10"/>
  <c r="D25" i="10"/>
  <c r="D3" i="10"/>
  <c r="F179" i="1"/>
  <c r="F175" i="1"/>
  <c r="F173" i="1"/>
  <c r="F171" i="1"/>
  <c r="F168" i="1"/>
  <c r="F145" i="1"/>
  <c r="F138" i="1"/>
  <c r="F127" i="1"/>
  <c r="C120" i="1"/>
  <c r="C117" i="1"/>
  <c r="F116" i="1" s="1"/>
  <c r="C106" i="1"/>
  <c r="F105" i="1"/>
  <c r="F101" i="1"/>
  <c r="F98" i="1"/>
  <c r="F93" i="1"/>
  <c r="F88" i="1"/>
  <c r="F87" i="1"/>
  <c r="F81" i="1"/>
  <c r="F79" i="1"/>
  <c r="C78" i="1"/>
  <c r="F76" i="1"/>
  <c r="F73" i="1"/>
  <c r="F70" i="1"/>
  <c r="F64" i="1"/>
  <c r="F61" i="1"/>
  <c r="F53" i="1"/>
  <c r="F47" i="1"/>
  <c r="F38" i="1"/>
  <c r="F35" i="1"/>
  <c r="F32" i="1" s="1"/>
  <c r="F33" i="1"/>
  <c r="F28" i="1"/>
  <c r="F24" i="1"/>
  <c r="F19" i="1"/>
  <c r="F17" i="1"/>
  <c r="F10" i="1"/>
  <c r="F7" i="1" s="1"/>
  <c r="F8" i="1"/>
  <c r="F5" i="1"/>
  <c r="A25" i="6"/>
  <c r="A4" i="6"/>
  <c r="F142" i="9"/>
  <c r="F138" i="9"/>
  <c r="F136" i="9"/>
  <c r="F134" i="9"/>
  <c r="F119" i="9"/>
  <c r="F111" i="9"/>
  <c r="F100" i="9"/>
  <c r="F91" i="9"/>
  <c r="F86" i="9"/>
  <c r="F84" i="9"/>
  <c r="F82" i="9"/>
  <c r="F80" i="9"/>
  <c r="F78" i="9"/>
  <c r="F72" i="9"/>
  <c r="F71" i="9"/>
  <c r="F69" i="9"/>
  <c r="F64" i="9"/>
  <c r="F62" i="9"/>
  <c r="F60" i="9"/>
  <c r="F58" i="9"/>
  <c r="F55" i="9"/>
  <c r="F52" i="9"/>
  <c r="F46" i="9"/>
  <c r="F43" i="9"/>
  <c r="F36" i="9"/>
  <c r="F30" i="9"/>
  <c r="F24" i="9"/>
  <c r="F21" i="9" s="1"/>
  <c r="F22" i="9"/>
  <c r="F19" i="9"/>
  <c r="F15" i="9"/>
  <c r="F13" i="9"/>
  <c r="F10" i="9"/>
  <c r="F8" i="9"/>
  <c r="F7" i="9"/>
  <c r="F5" i="9"/>
  <c r="F145" i="8"/>
  <c r="F141" i="8"/>
  <c r="F139" i="8"/>
  <c r="F137" i="8"/>
  <c r="F122" i="8"/>
  <c r="F114" i="8"/>
  <c r="F103" i="8"/>
  <c r="F93" i="8"/>
  <c r="F89" i="8"/>
  <c r="F87" i="8"/>
  <c r="F83" i="8"/>
  <c r="F81" i="8"/>
  <c r="F75" i="8"/>
  <c r="F74" i="8" s="1"/>
  <c r="F72" i="8"/>
  <c r="F67" i="8"/>
  <c r="F65" i="8"/>
  <c r="F63" i="8"/>
  <c r="F59" i="8"/>
  <c r="F56" i="8"/>
  <c r="F53" i="8"/>
  <c r="F47" i="8"/>
  <c r="F44" i="8"/>
  <c r="F37" i="8"/>
  <c r="F31" i="8"/>
  <c r="F24" i="8"/>
  <c r="F21" i="8" s="1"/>
  <c r="F22" i="8"/>
  <c r="F19" i="8"/>
  <c r="F15" i="8"/>
  <c r="F13" i="8"/>
  <c r="F10" i="8"/>
  <c r="F8" i="8"/>
  <c r="F7" i="8" s="1"/>
  <c r="F5" i="8"/>
  <c r="F179" i="7"/>
  <c r="C38" i="6" s="1"/>
  <c r="B38" i="6" s="1"/>
  <c r="F177" i="7"/>
  <c r="C26" i="6" s="1"/>
  <c r="B26" i="6" s="1"/>
  <c r="F174" i="7"/>
  <c r="C33" i="6" s="1"/>
  <c r="B33" i="6" s="1"/>
  <c r="F136" i="7"/>
  <c r="C29" i="6" s="1"/>
  <c r="B29" i="6" s="1"/>
  <c r="F126" i="7"/>
  <c r="C28" i="6" s="1"/>
  <c r="B28" i="6" s="1"/>
  <c r="C27" i="6"/>
  <c r="B27" i="6" s="1"/>
  <c r="F108" i="7"/>
  <c r="C37" i="6" s="1"/>
  <c r="B37" i="6" s="1"/>
  <c r="F106" i="7"/>
  <c r="C36" i="6" s="1"/>
  <c r="B36" i="6" s="1"/>
  <c r="F98" i="7"/>
  <c r="C7" i="6" s="1"/>
  <c r="B7" i="6" s="1"/>
  <c r="F92" i="7"/>
  <c r="F87" i="7"/>
  <c r="C22" i="6" s="1"/>
  <c r="B22" i="6" s="1"/>
  <c r="C23" i="6"/>
  <c r="B23" i="6" s="1"/>
  <c r="F80" i="7"/>
  <c r="C11" i="6" s="1"/>
  <c r="B11" i="6" s="1"/>
  <c r="F74" i="7"/>
  <c r="C6" i="6" s="1"/>
  <c r="B6" i="6" s="1"/>
  <c r="F70" i="7"/>
  <c r="C5" i="6" s="1"/>
  <c r="B5" i="6" s="1"/>
  <c r="F67" i="7"/>
  <c r="C10" i="6" s="1"/>
  <c r="B10" i="6" s="1"/>
  <c r="F61" i="7"/>
  <c r="F56" i="7"/>
  <c r="F49" i="7"/>
  <c r="C16" i="6" s="1"/>
  <c r="B16" i="6" s="1"/>
  <c r="F42" i="7"/>
  <c r="C13" i="6" s="1"/>
  <c r="B13" i="6" s="1"/>
  <c r="F35" i="7"/>
  <c r="F32" i="7"/>
  <c r="C8" i="6" s="1"/>
  <c r="B8" i="6" s="1"/>
  <c r="F30" i="7"/>
  <c r="C15" i="6" s="1"/>
  <c r="B15" i="6" s="1"/>
  <c r="F28" i="7"/>
  <c r="F23" i="7"/>
  <c r="C9" i="6" s="1"/>
  <c r="B9" i="6" s="1"/>
  <c r="F19" i="7"/>
  <c r="F17" i="7"/>
  <c r="F10" i="7"/>
  <c r="F8" i="7"/>
  <c r="F5" i="7"/>
  <c r="F101" i="7" l="1"/>
  <c r="B4" i="4" s="1"/>
  <c r="B39" i="6"/>
  <c r="D34" i="6" s="1"/>
  <c r="C12" i="6"/>
  <c r="B12" i="6" s="1"/>
  <c r="C3" i="5"/>
  <c r="C19" i="6"/>
  <c r="F7" i="7"/>
  <c r="C4" i="5" s="1"/>
  <c r="C20" i="6"/>
  <c r="C18" i="6"/>
  <c r="B18" i="6" s="1"/>
  <c r="F27" i="7"/>
  <c r="C5" i="5" s="1"/>
  <c r="C21" i="6"/>
  <c r="B21" i="6" s="1"/>
  <c r="C14" i="6"/>
  <c r="B14" i="6" s="1"/>
  <c r="F91" i="7"/>
  <c r="C6" i="5" s="1"/>
  <c r="C17" i="6"/>
  <c r="B17" i="6" s="1"/>
  <c r="F3" i="8"/>
  <c r="F96" i="1"/>
  <c r="F150" i="8"/>
  <c r="G5" i="8" s="1"/>
  <c r="F3" i="9"/>
  <c r="F3" i="1"/>
  <c r="D38" i="6" l="1"/>
  <c r="C24" i="6"/>
  <c r="D32" i="6"/>
  <c r="D31" i="6"/>
  <c r="D33" i="6"/>
  <c r="D30" i="6"/>
  <c r="D28" i="6"/>
  <c r="D29" i="6"/>
  <c r="D37" i="6"/>
  <c r="D36" i="6"/>
  <c r="D27" i="6"/>
  <c r="D35" i="6"/>
  <c r="B20" i="6"/>
  <c r="F3" i="7"/>
  <c r="B3" i="4" s="1"/>
  <c r="B24" i="6"/>
  <c r="B40" i="6" s="1"/>
  <c r="G83" i="8"/>
  <c r="G7" i="8"/>
  <c r="F184" i="1"/>
  <c r="G96" i="1"/>
  <c r="F147" i="9"/>
  <c r="G74" i="8"/>
  <c r="G21" i="8"/>
  <c r="C7" i="5"/>
  <c r="G3" i="8"/>
  <c r="F188" i="7" l="1"/>
  <c r="G27" i="7" s="1"/>
  <c r="G3" i="7"/>
  <c r="G5" i="7"/>
  <c r="E21" i="6"/>
  <c r="E22" i="6"/>
  <c r="E23" i="6"/>
  <c r="G101" i="7"/>
  <c r="G91" i="7"/>
  <c r="G7" i="7"/>
  <c r="D21" i="6"/>
  <c r="D19" i="6"/>
  <c r="D5" i="6"/>
  <c r="D22" i="6"/>
  <c r="D20" i="6"/>
  <c r="D10" i="6"/>
  <c r="D15" i="6"/>
  <c r="D17" i="6"/>
  <c r="D7" i="6"/>
  <c r="D9" i="6"/>
  <c r="D14" i="6"/>
  <c r="D13" i="6"/>
  <c r="D16" i="6"/>
  <c r="D23" i="6"/>
  <c r="D6" i="6"/>
  <c r="D8" i="6"/>
  <c r="D11" i="6"/>
  <c r="D18" i="6"/>
  <c r="D12" i="6"/>
  <c r="D7" i="5"/>
  <c r="D3" i="5"/>
  <c r="D6" i="5"/>
  <c r="D5" i="5"/>
  <c r="D4" i="5"/>
  <c r="G7" i="9"/>
  <c r="G80" i="9"/>
  <c r="G5" i="9"/>
  <c r="G21" i="9"/>
  <c r="G71" i="9"/>
  <c r="D39" i="6"/>
  <c r="D26" i="6"/>
  <c r="E19" i="6"/>
  <c r="G5" i="1"/>
  <c r="G7" i="1"/>
  <c r="G32" i="1"/>
  <c r="G87" i="1"/>
  <c r="G3" i="9"/>
  <c r="B5" i="4"/>
  <c r="G3" i="1"/>
  <c r="D24" i="6" l="1"/>
  <c r="C3" i="4"/>
  <c r="C4" i="4"/>
  <c r="E40" i="6"/>
  <c r="E9" i="6"/>
  <c r="E14" i="6"/>
  <c r="E17" i="6"/>
  <c r="E20" i="6"/>
  <c r="E31" i="6"/>
  <c r="E32" i="6"/>
  <c r="E10" i="6"/>
  <c r="E12" i="6"/>
  <c r="E18" i="6"/>
  <c r="E36" i="6"/>
  <c r="E5" i="6"/>
  <c r="E8" i="6"/>
  <c r="E15" i="6"/>
  <c r="E37" i="6"/>
  <c r="E33" i="6"/>
  <c r="E6" i="6"/>
  <c r="E11" i="6"/>
  <c r="E13" i="6"/>
  <c r="E29" i="6"/>
  <c r="E30" i="6"/>
  <c r="E38" i="6"/>
  <c r="E7" i="6"/>
  <c r="E16" i="6"/>
  <c r="E27" i="6"/>
  <c r="E26" i="6"/>
  <c r="E28" i="6"/>
  <c r="E39" i="6"/>
  <c r="E24" i="6" l="1"/>
  <c r="C5" i="4"/>
</calcChain>
</file>

<file path=xl/sharedStrings.xml><?xml version="1.0" encoding="utf-8"?>
<sst xmlns="http://schemas.openxmlformats.org/spreadsheetml/2006/main" count="2514" uniqueCount="320">
  <si>
    <t>BENEFICIARIOS</t>
  </si>
  <si>
    <t>CICLO HÍDRICO</t>
  </si>
  <si>
    <t>Controles de calidad del agua</t>
  </si>
  <si>
    <t>Reparación de infraestructuras hidráulicas</t>
  </si>
  <si>
    <t>Infraestructuras hidráulicas (Ayuntamientos)</t>
  </si>
  <si>
    <t>Infraestructuras hidráulicas (Diputación)</t>
  </si>
  <si>
    <t>PROCEDIMIENTO</t>
  </si>
  <si>
    <t>Ayuntamientos</t>
  </si>
  <si>
    <t>Entidades locales</t>
  </si>
  <si>
    <t>Convocatoria</t>
  </si>
  <si>
    <t>Acondicionamiento y mejora de caminos</t>
  </si>
  <si>
    <t>Conservación de caminos</t>
  </si>
  <si>
    <t>Plan provincial de ahorro energético</t>
  </si>
  <si>
    <t>MEDIO AMBIENTE</t>
  </si>
  <si>
    <t>Zonas verdes municipales</t>
  </si>
  <si>
    <t>Mobiliario urbano</t>
  </si>
  <si>
    <t>PRESUPUESTO LÍNEA SUBVENCIÓN</t>
  </si>
  <si>
    <t>TOTALES POR GRUPO Y AREA</t>
  </si>
  <si>
    <t>Tratamiento de plagas</t>
  </si>
  <si>
    <t>Parajes naturales y Agenda Local 21</t>
  </si>
  <si>
    <t>Árboles monumentales</t>
  </si>
  <si>
    <t>Gestión de residuos sólidos urbanos</t>
  </si>
  <si>
    <t>DEPORTES</t>
  </si>
  <si>
    <t>Actividades deportivas y Escuelas municipales</t>
  </si>
  <si>
    <t>FOMENTO Y DESARROLLO LOCAL</t>
  </si>
  <si>
    <t>Promoción económica</t>
  </si>
  <si>
    <t>Ferias y eventos comerciales</t>
  </si>
  <si>
    <t>Proyectos técnicos de ahorro energético</t>
  </si>
  <si>
    <t>CULTURA</t>
  </si>
  <si>
    <t>Promoción cultural</t>
  </si>
  <si>
    <t>Equipamiento instalaciones culturales</t>
  </si>
  <si>
    <t>Difusión música y teatro</t>
  </si>
  <si>
    <t>Rehabilitación de iglesias y monumentos</t>
  </si>
  <si>
    <t>Patrimonio histórico-artístico</t>
  </si>
  <si>
    <t>Nominativa</t>
  </si>
  <si>
    <t>BIENESTAR SOCIAL</t>
  </si>
  <si>
    <t>Servicios de información, orientacion, asesoramiento intervención psicosocial e integración laboral</t>
  </si>
  <si>
    <t>Actividades de sensibilización</t>
  </si>
  <si>
    <t>Actividades de formación, terapéuticas y de convivencia para mayores</t>
  </si>
  <si>
    <t>Actividades formativas, terapéuticas o rehabilitadoras</t>
  </si>
  <si>
    <t>Promoción de la convivencia a través del ocio y tiempo libre</t>
  </si>
  <si>
    <t>Adquisición de bienes inventariables</t>
  </si>
  <si>
    <t>Servicios sociales  municipales</t>
  </si>
  <si>
    <t xml:space="preserve">Convenios con entidades </t>
  </si>
  <si>
    <t>CIUDADANOS EXTRANJEROS</t>
  </si>
  <si>
    <t>Fomento de cohesión y paz sociales</t>
  </si>
  <si>
    <t>Convivencia, cultura e idiomas</t>
  </si>
  <si>
    <t>ASISTENCIA A MUNICIPIOS</t>
  </si>
  <si>
    <t>Gestión patrimonial</t>
  </si>
  <si>
    <t>Formación de inventarios municipales</t>
  </si>
  <si>
    <t>Comunidad general de usuarios Alto Vinalopó</t>
  </si>
  <si>
    <t>Federaciones provinciales AMPA</t>
  </si>
  <si>
    <t>Actividades culturales "Xarxa Altaveu"</t>
  </si>
  <si>
    <t>Inversiones financieramente sostenibles</t>
  </si>
  <si>
    <t>Actividades y programas deportivos</t>
  </si>
  <si>
    <t>Federación valenciana motociclismo</t>
  </si>
  <si>
    <t>Asociación Prensa deportiva de Alicante</t>
  </si>
  <si>
    <t>Federación de tenis de la Comunitat Valenciana</t>
  </si>
  <si>
    <t>Mejora y protección del medio marino</t>
  </si>
  <si>
    <t>Inst. Ecología Litoral</t>
  </si>
  <si>
    <t>1. PLANES DE COOPERACIÓN Y ASISTENCIA MUNICIPAL</t>
  </si>
  <si>
    <t>1.1. PLAN PROVINCIAL DE COOPERACIÓN A LAS OBRAS Y SERVICIOS DE COMPETENCIA MUNICIPAL</t>
  </si>
  <si>
    <t>1.2. PLAN PROVINCIAL DE INFRAESTRUCTURAS Y EQUIPAMIENTOS URBANOS</t>
  </si>
  <si>
    <t>1.4.PLAN PROVINCIAL DE MODERNIZACIÓN ADMINISTRATIVA LOCAL</t>
  </si>
  <si>
    <t>1.3. PLAN PROVINCIAL DE COOPERACIÓN A LOS SERVICIOS DE COMPETENCIA MUNICIPAL</t>
  </si>
  <si>
    <t>PLAN ESTRATÉGICO GENERAL DIPUTACIÓN PROVINCIAL DE ALICANTE</t>
  </si>
  <si>
    <t>Agricultura</t>
  </si>
  <si>
    <t>Mantenimiento jardines municipales</t>
  </si>
  <si>
    <t>Federaciones AMPA</t>
  </si>
  <si>
    <t>Fundaciones</t>
  </si>
  <si>
    <t>Certamen Habaneras Torrevieja</t>
  </si>
  <si>
    <t>Premios investigación científica</t>
  </si>
  <si>
    <t>SERVICIOS JURÍDICOS</t>
  </si>
  <si>
    <t>Premio Fernando Albi</t>
  </si>
  <si>
    <t>Premio de investigación Rafael Altamira</t>
  </si>
  <si>
    <t>Entidades sin fin de lucro</t>
  </si>
  <si>
    <t>Participantes</t>
  </si>
  <si>
    <t>FOMENTO Y DESARROLLO</t>
  </si>
  <si>
    <t>Consejos reguladores Denominación Origen</t>
  </si>
  <si>
    <t>Consejos reguladores</t>
  </si>
  <si>
    <t>Diversificación sector agrícola y medio rural</t>
  </si>
  <si>
    <t>Sector pesquero</t>
  </si>
  <si>
    <t>Cofradías y fed.provincial</t>
  </si>
  <si>
    <t>Entidades deportivas</t>
  </si>
  <si>
    <t>Fed. Val. Motociclismo</t>
  </si>
  <si>
    <t>Asoc. Prensa deportiva</t>
  </si>
  <si>
    <t>Fed. Valenciana Tenis</t>
  </si>
  <si>
    <t>Deportistas</t>
  </si>
  <si>
    <t>Premios deportivos provinciales</t>
  </si>
  <si>
    <t>TOTAL</t>
  </si>
  <si>
    <t>2. PLAN DE FOMENTO DEL DESARROLLO ECONOMICO Y SOCIAL</t>
  </si>
  <si>
    <t>Comunidad usuarios</t>
  </si>
  <si>
    <t>Premios festivales, encuentros y certámenes</t>
  </si>
  <si>
    <t>Premio Azorín de Novela</t>
  </si>
  <si>
    <t>Ayudas a los deportistas de élite</t>
  </si>
  <si>
    <t>Premio teatro breve Evarist García</t>
  </si>
  <si>
    <t>IGUALDAD Y JUVENTUD</t>
  </si>
  <si>
    <t>Prevención de la drogodependencia</t>
  </si>
  <si>
    <t>GESTIÓN DOCUMENTAL</t>
  </si>
  <si>
    <t>INFORMÁTICA</t>
  </si>
  <si>
    <t>Premios expocreativa y otros</t>
  </si>
  <si>
    <t>%</t>
  </si>
  <si>
    <t>Nueva Biblioteca municipal Pinoso</t>
  </si>
  <si>
    <t>Instalación ascensor Casa consistorial Monóvar</t>
  </si>
  <si>
    <t>Cursos de natación</t>
  </si>
  <si>
    <t>Actividad física mayores</t>
  </si>
  <si>
    <t>Fomento actuaciones musicales y escénicas</t>
  </si>
  <si>
    <t>ACCIÓN LOCAL</t>
  </si>
  <si>
    <t>Prevención y extinción de incendios</t>
  </si>
  <si>
    <t>Cooperación en competencias municipales</t>
  </si>
  <si>
    <t>ARQUITECTURA</t>
  </si>
  <si>
    <t>Redacción Planes Generales de Ordenación Urbana</t>
  </si>
  <si>
    <t>Subvenciones servicios  museísticos</t>
  </si>
  <si>
    <t>Planes igualdad y violencia de género</t>
  </si>
  <si>
    <t>Igualdad y violencia de género</t>
  </si>
  <si>
    <t>Varios</t>
  </si>
  <si>
    <t>TURISMO (O.A. PATRONATO PROVINCIAL TURISMO)</t>
  </si>
  <si>
    <t>Acciones promocionales turísticas</t>
  </si>
  <si>
    <t>INSTITUTO GIL-ALBERT</t>
  </si>
  <si>
    <t>Igualdad y prevención de violencia de género</t>
  </si>
  <si>
    <t>Promoción y servicios a la juventud</t>
  </si>
  <si>
    <t>Reinserción mujeres víctimas violencia de género</t>
  </si>
  <si>
    <t>Asoc. Mensajeros de la Paz</t>
  </si>
  <si>
    <t>Reinserción mujeres</t>
  </si>
  <si>
    <t>Asoc. Programa Reinserción</t>
  </si>
  <si>
    <t>Financiación Premio joven empresario</t>
  </si>
  <si>
    <t>JOVEMPA</t>
  </si>
  <si>
    <t>RECURSOS HUMANOS</t>
  </si>
  <si>
    <t>Premio novela valenciana</t>
  </si>
  <si>
    <t>Trofeos y medallas</t>
  </si>
  <si>
    <t>Lliga pilota valenciana</t>
  </si>
  <si>
    <t>Fed. Pilota valenciana</t>
  </si>
  <si>
    <t>Trofeo escuelas de ciclismo</t>
  </si>
  <si>
    <t>Fed. Valenciana natación</t>
  </si>
  <si>
    <t>Trofeo natación base</t>
  </si>
  <si>
    <t>Fed. Escalada</t>
  </si>
  <si>
    <t>Programa senderismo otoño</t>
  </si>
  <si>
    <t>Limpieza y conservación Pantano de Tibi</t>
  </si>
  <si>
    <t>Com. Regantes Huerta Alic.</t>
  </si>
  <si>
    <t>Subvención secciones sindicales</t>
  </si>
  <si>
    <t>APSA</t>
  </si>
  <si>
    <t>Nominativas</t>
  </si>
  <si>
    <t>Ayuda humanitaria</t>
  </si>
  <si>
    <t>Becas de formación a jóvenes desempleados</t>
  </si>
  <si>
    <t>Premios provinciales de la juventud</t>
  </si>
  <si>
    <t>UNIDAD ORGÁNICA</t>
  </si>
  <si>
    <t>09</t>
  </si>
  <si>
    <t>Apoyo y formación Letrados</t>
  </si>
  <si>
    <t>Colegio Abogados Alicante</t>
  </si>
  <si>
    <t>Colegio Abogados Elche</t>
  </si>
  <si>
    <t>12</t>
  </si>
  <si>
    <t>13</t>
  </si>
  <si>
    <t>Secciones sindicales</t>
  </si>
  <si>
    <t>20</t>
  </si>
  <si>
    <t>21</t>
  </si>
  <si>
    <t>23</t>
  </si>
  <si>
    <t>Centros asociados UNED Benidorm, Dénia y Elche</t>
  </si>
  <si>
    <t>Centros UNED</t>
  </si>
  <si>
    <t>24</t>
  </si>
  <si>
    <t>25</t>
  </si>
  <si>
    <t>26</t>
  </si>
  <si>
    <t>Rehabilitación edificio municipal Agost</t>
  </si>
  <si>
    <t>Fed. Valenciana ciclismo</t>
  </si>
  <si>
    <t>Obras, reparaciones y equip. municipales</t>
  </si>
  <si>
    <t>Dotación premios anuales y formación empresas famil.</t>
  </si>
  <si>
    <t>Asociación Empresa familiar</t>
  </si>
  <si>
    <t>Promoción sector heladero</t>
  </si>
  <si>
    <t>Asociación heladeros</t>
  </si>
  <si>
    <t>Promoción sector mármol</t>
  </si>
  <si>
    <t>Promoción sector juguetes</t>
  </si>
  <si>
    <t>Asociación Mármol</t>
  </si>
  <si>
    <t>Asociación Juguete</t>
  </si>
  <si>
    <t>COEPA</t>
  </si>
  <si>
    <t>Promoción sector alfombras y moquetas</t>
  </si>
  <si>
    <t>Asociación alfombras</t>
  </si>
  <si>
    <t>Fomento de sectores productivos</t>
  </si>
  <si>
    <t>Programa apoyo Red viveros</t>
  </si>
  <si>
    <t>Cámara de comercio</t>
  </si>
  <si>
    <t>Formación Agentes Desarrollo Local</t>
  </si>
  <si>
    <t>FUNDEUN</t>
  </si>
  <si>
    <t>39</t>
  </si>
  <si>
    <t>31</t>
  </si>
  <si>
    <t>36</t>
  </si>
  <si>
    <t>22</t>
  </si>
  <si>
    <t>11</t>
  </si>
  <si>
    <t>29</t>
  </si>
  <si>
    <t>33</t>
  </si>
  <si>
    <t>32</t>
  </si>
  <si>
    <t>CARRETERAS</t>
  </si>
  <si>
    <t>34</t>
  </si>
  <si>
    <t>Premios Departamento de Arte</t>
  </si>
  <si>
    <t>Ayudas a revistas</t>
  </si>
  <si>
    <t>Trofeo Pilota valenciana Benissa</t>
  </si>
  <si>
    <t>Ayto. Benissa</t>
  </si>
  <si>
    <t>IFA</t>
  </si>
  <si>
    <t>Proyecto dirección estratégica e innov PYMES</t>
  </si>
  <si>
    <t>Fed. Empres. L'alcoiá</t>
  </si>
  <si>
    <t>Congreso nacional secretariado dirección</t>
  </si>
  <si>
    <t>Asoc. Secret. Dirección</t>
  </si>
  <si>
    <t>Formación empleados sector metal</t>
  </si>
  <si>
    <t>Fed. Empresarios metal</t>
  </si>
  <si>
    <t>PLANES Y OBRAS</t>
  </si>
  <si>
    <t>Plan 2014</t>
  </si>
  <si>
    <t>Plan 2016</t>
  </si>
  <si>
    <t>Integración social personas con discapacidad</t>
  </si>
  <si>
    <t>Material promocional</t>
  </si>
  <si>
    <t>Promoción de actividades turísticas</t>
  </si>
  <si>
    <t>Técnicos información turística (FITUR)</t>
  </si>
  <si>
    <t>Desarrollo nuevas tecnologías turísticas</t>
  </si>
  <si>
    <t>Promoción Costa Blanca en eventos amplia difusión</t>
  </si>
  <si>
    <t>Promoción Costa Blanca acciones sector turístico</t>
  </si>
  <si>
    <t>Programa "Europesays"</t>
  </si>
  <si>
    <t>Premios nuevas ideas empresariales</t>
  </si>
  <si>
    <t>Formación y creación de empresas</t>
  </si>
  <si>
    <t>Formación y defensa del consumidor</t>
  </si>
  <si>
    <t>Colegio Veterinarios Alicante</t>
  </si>
  <si>
    <t>Promoción sectores productivos "Gastroalicante"</t>
  </si>
  <si>
    <t>Anuario estadístico de la provincia</t>
  </si>
  <si>
    <t>INECA</t>
  </si>
  <si>
    <t>Promoción sector terciario</t>
  </si>
  <si>
    <t>Asociación Terciario Avanzado</t>
  </si>
  <si>
    <t>Obras de conservación en ermitas, capillas y otras</t>
  </si>
  <si>
    <t>Administración electrónica</t>
  </si>
  <si>
    <t>Ayuntamiento en la nube</t>
  </si>
  <si>
    <t>Software municipal</t>
  </si>
  <si>
    <t>Firma digital</t>
  </si>
  <si>
    <t xml:space="preserve">Actividades de promoción social y equipamiento </t>
  </si>
  <si>
    <t>Organización en archivos y material inventariable</t>
  </si>
  <si>
    <t>IMPORTE</t>
  </si>
  <si>
    <t>LEYENDA</t>
  </si>
  <si>
    <t>PPOS</t>
  </si>
  <si>
    <t>PPIEU</t>
  </si>
  <si>
    <t>PPS</t>
  </si>
  <si>
    <t>PPMA</t>
  </si>
  <si>
    <t>PLAN PROVINCIAL DE COOPERACIÓN OBRAS Y SERVICIOS</t>
  </si>
  <si>
    <t>POR UNIDADES</t>
  </si>
  <si>
    <t>TOTAL 2014</t>
  </si>
  <si>
    <t>% TOTAL</t>
  </si>
  <si>
    <t>% PLAN</t>
  </si>
  <si>
    <t xml:space="preserve">Mancomunidades </t>
  </si>
  <si>
    <t>Igualdad de oportunidades y prevención violencia género</t>
  </si>
  <si>
    <t>Actividades en materia de juventud</t>
  </si>
  <si>
    <t>Cursos de inglés</t>
  </si>
  <si>
    <t>Portales Web municipales</t>
  </si>
  <si>
    <t>Servicios sociales municipales</t>
  </si>
  <si>
    <t>Actividades de promoción social y equipamiento</t>
  </si>
  <si>
    <t>Fomento lengua y cultura valenciana</t>
  </si>
  <si>
    <t>Rehabilitación de ermitas</t>
  </si>
  <si>
    <t>Carrera San Silvestre</t>
  </si>
  <si>
    <t>Ayto. Crevillente</t>
  </si>
  <si>
    <t>Ayto. La Nucía</t>
  </si>
  <si>
    <t>Ayto. Crevillent</t>
  </si>
  <si>
    <t xml:space="preserve"> Nominativa</t>
  </si>
  <si>
    <t>Fomento actuaciones musicales</t>
  </si>
  <si>
    <t xml:space="preserve">Fomento actuaciones musicales </t>
  </si>
  <si>
    <t>Convenios con entidades</t>
  </si>
  <si>
    <t>Actividades formativas, terapeúticas o rehabilitadoras</t>
  </si>
  <si>
    <t>Actividades de formación, terapeúticas para mayores</t>
  </si>
  <si>
    <t>Promoción convivencia a través del ocio y tiempo libre</t>
  </si>
  <si>
    <t>Adquisición bienes inventariables</t>
  </si>
  <si>
    <t>Servicios de información, orientación laboral</t>
  </si>
  <si>
    <t>Federación montañismo Comunidad Valenciana</t>
  </si>
  <si>
    <t>Plan 2015</t>
  </si>
  <si>
    <t>Plan 2017</t>
  </si>
  <si>
    <t>Nueva biblioteca municipal Pinoso</t>
  </si>
  <si>
    <t>Obras mejora acuartelamientos Guardia Civil</t>
  </si>
  <si>
    <t>Adecuación zona verde en San Vicente del Raspeig</t>
  </si>
  <si>
    <t>Igualdad oportunidades y prevención violencia género</t>
  </si>
  <si>
    <t xml:space="preserve">Promoción sector terciario </t>
  </si>
  <si>
    <t>Fomento sectores productivos</t>
  </si>
  <si>
    <t>Premios anuales y formación empresas familiares</t>
  </si>
  <si>
    <t>Sector heladero</t>
  </si>
  <si>
    <t>Asociación Alfombras</t>
  </si>
  <si>
    <t>Asociación Heladeros</t>
  </si>
  <si>
    <t>Cofradías y Federación Prov.</t>
  </si>
  <si>
    <t>Puesta en valor patrimonio municipal de Crevillent</t>
  </si>
  <si>
    <t>Premio de arquitectura "Juan Vidal"</t>
  </si>
  <si>
    <t>Restauración forestal</t>
  </si>
  <si>
    <t>Estudio investigación eliminación picudo rojo</t>
  </si>
  <si>
    <t>Actividades multiculturales de integración</t>
  </si>
  <si>
    <t>01</t>
  </si>
  <si>
    <t>PRESIDENCIA</t>
  </si>
  <si>
    <t>Entidades sin fin lucro</t>
  </si>
  <si>
    <t>Ayto Benifato</t>
  </si>
  <si>
    <t>Promoción actividades turísticas</t>
  </si>
  <si>
    <t>Ayto Pinoso</t>
  </si>
  <si>
    <t>Ministerio del Interior</t>
  </si>
  <si>
    <t>Obras consolidación de talud y viviendas Finestrat</t>
  </si>
  <si>
    <t>Ayto Finestrat</t>
  </si>
  <si>
    <t>Ejecución vallado perimetral plaza de toros Ondara</t>
  </si>
  <si>
    <t>Ayto. Ondara</t>
  </si>
  <si>
    <t>Carrera San Silvestre de Crevillent</t>
  </si>
  <si>
    <t>Congreso Prensa Deportiva en La Nucía</t>
  </si>
  <si>
    <t>Ayuntamiento Torrevieja</t>
  </si>
  <si>
    <t>41</t>
  </si>
  <si>
    <t>RESIDUOS SÓLIDOS URBANOS</t>
  </si>
  <si>
    <t>Cooperación en competencias municipales (más de 5000 hab.)</t>
  </si>
  <si>
    <t>Cooperación en competencias municipales (menos de 5.000 h)</t>
  </si>
  <si>
    <t>Escuela Práctica Jca. Alicante</t>
  </si>
  <si>
    <t>Escuela Práctica Jca. Elche</t>
  </si>
  <si>
    <t>Ayto. San Vicente del Raspeig</t>
  </si>
  <si>
    <t>MEDIO AMBIENTE Y ENERGÍA</t>
  </si>
  <si>
    <t>MEDIO AMBIENTE Y ENERGIA</t>
  </si>
  <si>
    <t>Proyecto entorno de la Font del Partegat de Benifato</t>
  </si>
  <si>
    <t>RESIDUOS SOLIDOS URBANOS</t>
  </si>
  <si>
    <t>DISTRIBUCIÓN POR GRUPO DE PLANES ( 2015 )</t>
  </si>
  <si>
    <t>Convenios para programas de acción y promoción social</t>
  </si>
  <si>
    <t>Convenios programas de sensibilización y coop. 3er. Mundo</t>
  </si>
  <si>
    <t>Convenios para promoción y asistencia social</t>
  </si>
  <si>
    <t>PLAN DE FOMENTO DEL DESARROLLO ECONÓMICO Y SOCIAL (continuación)</t>
  </si>
  <si>
    <t>Foguera Diputación-Renfe</t>
  </si>
  <si>
    <t>Asociación Foguera Diputac</t>
  </si>
  <si>
    <t>Congreso internacional D. Juan Manuel</t>
  </si>
  <si>
    <t>Universidad de Alicante</t>
  </si>
  <si>
    <t>1.3. Plan de cooperación a los servicios de competencia municipal (continuación)</t>
  </si>
  <si>
    <t>1. PLANES DE COOPERACIÓN Y ASISTENCIA MUNICIPAL (continuación)</t>
  </si>
  <si>
    <t>2. PLAN DE FOMENTO DEL DESARROLLO ECONÓMICO Y SOCIAL (continuación)</t>
  </si>
  <si>
    <t>DISTRIBUCIONES POR PLANES EN COOPERACIÓN Y ASISTENCIA MUNICIPAL ( 2015 )</t>
  </si>
  <si>
    <t xml:space="preserve">TURISMO </t>
  </si>
  <si>
    <t>DISTRIBUCIÓN POR PLANES Y UNIDADES ORGÁNICAS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</si>
</sst>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 Black"/>
      <family val="2"/>
    </font>
    <font>
      <b/>
      <sz val="14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6795556505021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2" borderId="0" xfId="0" applyFont="1" applyFill="1" applyAlignment="1">
      <alignment horizontal="center"/>
    </xf>
    <xf numFmtId="0" fontId="5" fillId="0" borderId="0" xfId="0" applyFont="1"/>
    <xf numFmtId="164" fontId="10" fillId="3" borderId="3" xfId="0" applyNumberFormat="1" applyFont="1" applyFill="1" applyBorder="1"/>
    <xf numFmtId="0" fontId="10" fillId="3" borderId="3" xfId="0" applyFont="1" applyFill="1" applyBorder="1"/>
    <xf numFmtId="164" fontId="4" fillId="0" borderId="4" xfId="0" applyNumberFormat="1" applyFont="1" applyBorder="1"/>
    <xf numFmtId="0" fontId="4" fillId="0" borderId="4" xfId="0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5" fillId="0" borderId="2" xfId="0" applyFont="1" applyBorder="1"/>
    <xf numFmtId="16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164" fontId="4" fillId="3" borderId="3" xfId="0" applyNumberFormat="1" applyFont="1" applyFill="1" applyBorder="1"/>
    <xf numFmtId="0" fontId="4" fillId="3" borderId="3" xfId="0" applyFont="1" applyFill="1" applyBorder="1"/>
    <xf numFmtId="16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/>
    <xf numFmtId="0" fontId="6" fillId="0" borderId="6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164" fontId="13" fillId="4" borderId="0" xfId="0" applyNumberFormat="1" applyFont="1" applyFill="1"/>
    <xf numFmtId="0" fontId="13" fillId="4" borderId="0" xfId="0" applyFont="1" applyFill="1"/>
    <xf numFmtId="0" fontId="14" fillId="4" borderId="0" xfId="0" applyFont="1" applyFill="1" applyAlignment="1">
      <alignment horizontal="center"/>
    </xf>
    <xf numFmtId="164" fontId="4" fillId="3" borderId="8" xfId="0" applyNumberFormat="1" applyFont="1" applyFill="1" applyBorder="1"/>
    <xf numFmtId="0" fontId="4" fillId="3" borderId="8" xfId="0" applyFont="1" applyFill="1" applyBorder="1"/>
    <xf numFmtId="0" fontId="4" fillId="0" borderId="1" xfId="0" applyFont="1" applyFill="1" applyBorder="1" applyAlignment="1">
      <alignment horizontal="left"/>
    </xf>
    <xf numFmtId="164" fontId="4" fillId="0" borderId="9" xfId="0" applyNumberFormat="1" applyFont="1" applyBorder="1"/>
    <xf numFmtId="0" fontId="4" fillId="0" borderId="9" xfId="0" applyFont="1" applyBorder="1"/>
    <xf numFmtId="164" fontId="5" fillId="2" borderId="2" xfId="0" applyNumberFormat="1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 applyAlignment="1">
      <alignment wrapText="1"/>
    </xf>
    <xf numFmtId="0" fontId="5" fillId="2" borderId="10" xfId="0" applyFont="1" applyFill="1" applyBorder="1"/>
    <xf numFmtId="0" fontId="5" fillId="2" borderId="11" xfId="0" applyFont="1" applyFill="1" applyBorder="1"/>
    <xf numFmtId="164" fontId="5" fillId="2" borderId="11" xfId="0" applyNumberFormat="1" applyFont="1" applyFill="1" applyBorder="1"/>
    <xf numFmtId="164" fontId="4" fillId="2" borderId="2" xfId="0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5" fillId="2" borderId="8" xfId="0" applyFont="1" applyFill="1" applyBorder="1" applyAlignment="1">
      <alignment wrapText="1"/>
    </xf>
    <xf numFmtId="164" fontId="0" fillId="0" borderId="1" xfId="0" applyNumberFormat="1" applyBorder="1"/>
    <xf numFmtId="164" fontId="7" fillId="2" borderId="7" xfId="0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wrapText="1"/>
    </xf>
    <xf numFmtId="164" fontId="11" fillId="3" borderId="13" xfId="0" applyNumberFormat="1" applyFont="1" applyFill="1" applyBorder="1"/>
    <xf numFmtId="0" fontId="5" fillId="2" borderId="5" xfId="0" applyFont="1" applyFill="1" applyBorder="1"/>
    <xf numFmtId="164" fontId="5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2" borderId="2" xfId="0" applyFont="1" applyFill="1" applyBorder="1"/>
    <xf numFmtId="10" fontId="5" fillId="2" borderId="0" xfId="0" applyNumberFormat="1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4" fillId="0" borderId="3" xfId="0" applyNumberFormat="1" applyFont="1" applyBorder="1"/>
    <xf numFmtId="164" fontId="0" fillId="0" borderId="0" xfId="0" applyNumberFormat="1" applyBorder="1"/>
    <xf numFmtId="0" fontId="0" fillId="0" borderId="0" xfId="0" applyBorder="1"/>
    <xf numFmtId="0" fontId="1" fillId="2" borderId="0" xfId="0" applyFont="1" applyFill="1" applyBorder="1"/>
    <xf numFmtId="10" fontId="13" fillId="2" borderId="0" xfId="0" applyNumberFormat="1" applyFont="1" applyFill="1" applyBorder="1" applyAlignment="1">
      <alignment horizontal="center"/>
    </xf>
    <xf numFmtId="10" fontId="4" fillId="2" borderId="0" xfId="0" applyNumberFormat="1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164" fontId="15" fillId="3" borderId="13" xfId="0" applyNumberFormat="1" applyFont="1" applyFill="1" applyBorder="1"/>
    <xf numFmtId="164" fontId="15" fillId="3" borderId="8" xfId="0" applyNumberFormat="1" applyFont="1" applyFill="1" applyBorder="1"/>
    <xf numFmtId="0" fontId="5" fillId="0" borderId="19" xfId="0" applyFont="1" applyBorder="1"/>
    <xf numFmtId="0" fontId="4" fillId="0" borderId="19" xfId="0" applyFont="1" applyBorder="1"/>
    <xf numFmtId="0" fontId="5" fillId="0" borderId="19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 wrapText="1"/>
    </xf>
    <xf numFmtId="0" fontId="7" fillId="0" borderId="7" xfId="0" applyFont="1" applyBorder="1"/>
    <xf numFmtId="0" fontId="4" fillId="0" borderId="19" xfId="0" applyFont="1" applyFill="1" applyBorder="1" applyAlignment="1">
      <alignment wrapText="1"/>
    </xf>
    <xf numFmtId="0" fontId="0" fillId="0" borderId="19" xfId="0" applyBorder="1"/>
    <xf numFmtId="49" fontId="0" fillId="0" borderId="19" xfId="0" applyNumberFormat="1" applyBorder="1" applyAlignment="1">
      <alignment horizontal="center"/>
    </xf>
    <xf numFmtId="10" fontId="5" fillId="2" borderId="23" xfId="0" applyNumberFormat="1" applyFont="1" applyFill="1" applyBorder="1" applyAlignment="1">
      <alignment horizontal="center" vertical="center"/>
    </xf>
    <xf numFmtId="0" fontId="10" fillId="3" borderId="22" xfId="0" applyFont="1" applyFill="1" applyBorder="1"/>
    <xf numFmtId="164" fontId="11" fillId="3" borderId="24" xfId="0" applyNumberFormat="1" applyFont="1" applyFill="1" applyBorder="1"/>
    <xf numFmtId="10" fontId="5" fillId="2" borderId="25" xfId="0" applyNumberFormat="1" applyFont="1" applyFill="1" applyBorder="1" applyAlignment="1">
      <alignment horizontal="center" vertical="center"/>
    </xf>
    <xf numFmtId="0" fontId="4" fillId="0" borderId="27" xfId="0" applyFont="1" applyBorder="1"/>
    <xf numFmtId="10" fontId="5" fillId="2" borderId="28" xfId="0" applyNumberFormat="1" applyFont="1" applyFill="1" applyBorder="1" applyAlignment="1">
      <alignment horizontal="center" vertical="center"/>
    </xf>
    <xf numFmtId="0" fontId="5" fillId="0" borderId="30" xfId="0" applyFont="1" applyBorder="1"/>
    <xf numFmtId="0" fontId="4" fillId="0" borderId="30" xfId="0" applyFont="1" applyBorder="1"/>
    <xf numFmtId="0" fontId="5" fillId="0" borderId="30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0" xfId="0" applyFont="1" applyBorder="1" applyAlignment="1">
      <alignment horizontal="left" wrapText="1"/>
    </xf>
    <xf numFmtId="0" fontId="4" fillId="2" borderId="30" xfId="0" applyFont="1" applyFill="1" applyBorder="1"/>
    <xf numFmtId="0" fontId="5" fillId="0" borderId="30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10" fillId="3" borderId="31" xfId="0" applyFont="1" applyFill="1" applyBorder="1"/>
    <xf numFmtId="10" fontId="11" fillId="2" borderId="28" xfId="0" applyNumberFormat="1" applyFont="1" applyFill="1" applyBorder="1" applyAlignment="1">
      <alignment horizontal="center"/>
    </xf>
    <xf numFmtId="0" fontId="4" fillId="0" borderId="30" xfId="0" applyFont="1" applyFill="1" applyBorder="1" applyAlignment="1">
      <alignment horizontal="left" wrapText="1"/>
    </xf>
    <xf numFmtId="0" fontId="5" fillId="0" borderId="30" xfId="0" applyFont="1" applyFill="1" applyBorder="1" applyAlignment="1">
      <alignment horizontal="left" wrapText="1"/>
    </xf>
    <xf numFmtId="10" fontId="4" fillId="2" borderId="28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10" fillId="3" borderId="33" xfId="0" applyFont="1" applyFill="1" applyBorder="1"/>
    <xf numFmtId="0" fontId="4" fillId="0" borderId="32" xfId="0" applyFont="1" applyBorder="1"/>
    <xf numFmtId="164" fontId="4" fillId="2" borderId="21" xfId="0" applyNumberFormat="1" applyFont="1" applyFill="1" applyBorder="1"/>
    <xf numFmtId="0" fontId="4" fillId="2" borderId="35" xfId="0" applyFont="1" applyFill="1" applyBorder="1"/>
    <xf numFmtId="0" fontId="4" fillId="2" borderId="21" xfId="0" applyFont="1" applyFill="1" applyBorder="1"/>
    <xf numFmtId="0" fontId="4" fillId="2" borderId="36" xfId="0" applyFont="1" applyFill="1" applyBorder="1"/>
    <xf numFmtId="164" fontId="5" fillId="2" borderId="36" xfId="0" applyNumberFormat="1" applyFont="1" applyFill="1" applyBorder="1"/>
    <xf numFmtId="10" fontId="5" fillId="2" borderId="28" xfId="0" applyNumberFormat="1" applyFont="1" applyFill="1" applyBorder="1" applyAlignment="1">
      <alignment horizontal="center"/>
    </xf>
    <xf numFmtId="0" fontId="0" fillId="2" borderId="0" xfId="0" applyFont="1" applyFill="1"/>
    <xf numFmtId="0" fontId="7" fillId="0" borderId="29" xfId="0" applyFont="1" applyBorder="1"/>
    <xf numFmtId="164" fontId="5" fillId="0" borderId="37" xfId="0" applyNumberFormat="1" applyFont="1" applyBorder="1" applyAlignment="1">
      <alignment horizont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wrapText="1"/>
    </xf>
    <xf numFmtId="0" fontId="10" fillId="3" borderId="16" xfId="0" applyFont="1" applyFill="1" applyBorder="1"/>
    <xf numFmtId="164" fontId="10" fillId="3" borderId="0" xfId="0" applyNumberFormat="1" applyFont="1" applyFill="1" applyBorder="1"/>
    <xf numFmtId="0" fontId="10" fillId="3" borderId="0" xfId="0" applyFont="1" applyFill="1" applyBorder="1"/>
    <xf numFmtId="10" fontId="11" fillId="2" borderId="40" xfId="0" applyNumberFormat="1" applyFont="1" applyFill="1" applyBorder="1" applyAlignment="1">
      <alignment horizontal="center"/>
    </xf>
    <xf numFmtId="10" fontId="11" fillId="2" borderId="41" xfId="0" applyNumberFormat="1" applyFont="1" applyFill="1" applyBorder="1" applyAlignment="1">
      <alignment horizontal="center"/>
    </xf>
    <xf numFmtId="0" fontId="9" fillId="5" borderId="29" xfId="0" applyFont="1" applyFill="1" applyBorder="1" applyAlignment="1">
      <alignment vertical="center"/>
    </xf>
    <xf numFmtId="44" fontId="9" fillId="5" borderId="42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center"/>
    </xf>
    <xf numFmtId="0" fontId="4" fillId="0" borderId="21" xfId="0" applyFont="1" applyFill="1" applyBorder="1"/>
    <xf numFmtId="164" fontId="4" fillId="0" borderId="2" xfId="0" applyNumberFormat="1" applyFont="1" applyBorder="1"/>
    <xf numFmtId="0" fontId="0" fillId="0" borderId="0" xfId="0" applyFont="1"/>
    <xf numFmtId="164" fontId="5" fillId="0" borderId="2" xfId="0" applyNumberFormat="1" applyFont="1" applyBorder="1"/>
    <xf numFmtId="49" fontId="0" fillId="0" borderId="43" xfId="0" applyNumberFormat="1" applyBorder="1" applyAlignment="1">
      <alignment horizontal="center"/>
    </xf>
    <xf numFmtId="0" fontId="5" fillId="0" borderId="0" xfId="0" applyFont="1" applyBorder="1" applyAlignment="1">
      <alignment vertical="center"/>
    </xf>
    <xf numFmtId="49" fontId="0" fillId="0" borderId="31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10" fontId="0" fillId="2" borderId="28" xfId="0" applyNumberFormat="1" applyFill="1" applyBorder="1" applyAlignment="1">
      <alignment horizontal="center"/>
    </xf>
    <xf numFmtId="10" fontId="0" fillId="2" borderId="28" xfId="0" applyNumberFormat="1" applyFont="1" applyFill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28" xfId="0" applyBorder="1"/>
    <xf numFmtId="49" fontId="0" fillId="0" borderId="27" xfId="0" applyNumberFormat="1" applyBorder="1" applyAlignment="1">
      <alignment horizontal="center"/>
    </xf>
    <xf numFmtId="164" fontId="4" fillId="0" borderId="5" xfId="0" applyNumberFormat="1" applyFont="1" applyBorder="1"/>
    <xf numFmtId="0" fontId="0" fillId="0" borderId="34" xfId="0" applyBorder="1"/>
    <xf numFmtId="0" fontId="4" fillId="0" borderId="2" xfId="0" applyFont="1" applyFill="1" applyBorder="1"/>
    <xf numFmtId="0" fontId="5" fillId="0" borderId="32" xfId="0" applyFont="1" applyBorder="1"/>
    <xf numFmtId="164" fontId="5" fillId="0" borderId="9" xfId="0" applyNumberFormat="1" applyFont="1" applyBorder="1"/>
    <xf numFmtId="0" fontId="5" fillId="0" borderId="9" xfId="0" applyFont="1" applyBorder="1"/>
    <xf numFmtId="164" fontId="5" fillId="2" borderId="10" xfId="0" applyNumberFormat="1" applyFont="1" applyFill="1" applyBorder="1"/>
    <xf numFmtId="10" fontId="15" fillId="2" borderId="28" xfId="1" applyNumberFormat="1" applyFont="1" applyFill="1" applyBorder="1" applyAlignment="1">
      <alignment horizontal="center" vertical="center"/>
    </xf>
    <xf numFmtId="0" fontId="5" fillId="0" borderId="18" xfId="0" applyFont="1" applyFill="1" applyBorder="1"/>
    <xf numFmtId="0" fontId="0" fillId="0" borderId="19" xfId="0" applyBorder="1" applyAlignment="1">
      <alignment wrapText="1"/>
    </xf>
    <xf numFmtId="0" fontId="1" fillId="0" borderId="19" xfId="0" applyFont="1" applyBorder="1"/>
    <xf numFmtId="0" fontId="5" fillId="0" borderId="1" xfId="0" applyFont="1" applyFill="1" applyBorder="1" applyAlignment="1">
      <alignment horizontal="left" wrapText="1"/>
    </xf>
    <xf numFmtId="0" fontId="4" fillId="0" borderId="19" xfId="0" applyFont="1" applyFill="1" applyBorder="1"/>
    <xf numFmtId="0" fontId="4" fillId="0" borderId="20" xfId="0" applyFont="1" applyBorder="1"/>
    <xf numFmtId="0" fontId="4" fillId="0" borderId="0" xfId="0" applyFont="1" applyBorder="1"/>
    <xf numFmtId="164" fontId="4" fillId="0" borderId="0" xfId="0" applyNumberFormat="1" applyFont="1" applyBorder="1"/>
    <xf numFmtId="0" fontId="4" fillId="0" borderId="21" xfId="0" applyFont="1" applyBorder="1"/>
    <xf numFmtId="164" fontId="5" fillId="0" borderId="13" xfId="0" applyNumberFormat="1" applyFont="1" applyBorder="1"/>
    <xf numFmtId="0" fontId="5" fillId="2" borderId="11" xfId="0" applyFont="1" applyFill="1" applyBorder="1" applyAlignment="1">
      <alignment wrapText="1"/>
    </xf>
    <xf numFmtId="0" fontId="5" fillId="2" borderId="0" xfId="0" applyFont="1" applyFill="1" applyBorder="1"/>
    <xf numFmtId="164" fontId="5" fillId="2" borderId="11" xfId="0" applyNumberFormat="1" applyFont="1" applyFill="1" applyBorder="1" applyAlignment="1">
      <alignment wrapText="1"/>
    </xf>
    <xf numFmtId="164" fontId="15" fillId="2" borderId="2" xfId="0" applyNumberFormat="1" applyFont="1" applyFill="1" applyBorder="1"/>
    <xf numFmtId="164" fontId="5" fillId="2" borderId="2" xfId="0" applyNumberFormat="1" applyFont="1" applyFill="1" applyBorder="1" applyAlignment="1">
      <alignment horizontal="right" wrapText="1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 vertical="center" wrapText="1"/>
    </xf>
    <xf numFmtId="49" fontId="0" fillId="0" borderId="45" xfId="0" applyNumberFormat="1" applyBorder="1" applyAlignment="1">
      <alignment horizontal="center"/>
    </xf>
    <xf numFmtId="49" fontId="0" fillId="2" borderId="45" xfId="0" applyNumberFormat="1" applyFont="1" applyFill="1" applyBorder="1" applyAlignment="1">
      <alignment horizontal="center"/>
    </xf>
    <xf numFmtId="10" fontId="11" fillId="2" borderId="46" xfId="0" applyNumberFormat="1" applyFont="1" applyFill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10" fontId="5" fillId="2" borderId="48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44" fontId="7" fillId="0" borderId="12" xfId="1" applyFont="1" applyBorder="1" applyAlignment="1">
      <alignment vertical="center"/>
    </xf>
    <xf numFmtId="10" fontId="15" fillId="2" borderId="23" xfId="0" applyNumberFormat="1" applyFont="1" applyFill="1" applyBorder="1" applyAlignment="1">
      <alignment horizontal="center" vertical="center"/>
    </xf>
    <xf numFmtId="164" fontId="4" fillId="0" borderId="22" xfId="0" applyNumberFormat="1" applyFont="1" applyBorder="1"/>
    <xf numFmtId="0" fontId="4" fillId="0" borderId="22" xfId="0" applyFont="1" applyBorder="1"/>
    <xf numFmtId="164" fontId="5" fillId="2" borderId="24" xfId="0" applyNumberFormat="1" applyFont="1" applyFill="1" applyBorder="1"/>
    <xf numFmtId="0" fontId="0" fillId="2" borderId="19" xfId="0" applyFill="1" applyBorder="1" applyAlignment="1">
      <alignment wrapText="1"/>
    </xf>
    <xf numFmtId="0" fontId="4" fillId="2" borderId="19" xfId="0" applyFont="1" applyFill="1" applyBorder="1" applyAlignment="1">
      <alignment horizontal="left"/>
    </xf>
    <xf numFmtId="0" fontId="0" fillId="2" borderId="1" xfId="0" applyFill="1" applyBorder="1"/>
    <xf numFmtId="164" fontId="4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10" fontId="0" fillId="0" borderId="1" xfId="0" applyNumberFormat="1" applyFont="1" applyBorder="1"/>
    <xf numFmtId="44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8" fillId="0" borderId="1" xfId="0" applyFont="1" applyBorder="1"/>
    <xf numFmtId="0" fontId="0" fillId="0" borderId="0" xfId="0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" fillId="0" borderId="1" xfId="0" applyFont="1" applyBorder="1" applyAlignment="1">
      <alignment horizontal="right"/>
    </xf>
    <xf numFmtId="44" fontId="0" fillId="0" borderId="1" xfId="0" applyNumberFormat="1" applyBorder="1"/>
    <xf numFmtId="10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/>
    <xf numFmtId="0" fontId="15" fillId="2" borderId="1" xfId="0" applyFont="1" applyFill="1" applyBorder="1"/>
    <xf numFmtId="0" fontId="18" fillId="2" borderId="1" xfId="0" applyFont="1" applyFill="1" applyBorder="1" applyAlignment="1">
      <alignment horizontal="center"/>
    </xf>
    <xf numFmtId="165" fontId="20" fillId="2" borderId="1" xfId="0" applyNumberFormat="1" applyFont="1" applyFill="1" applyBorder="1"/>
    <xf numFmtId="10" fontId="20" fillId="2" borderId="1" xfId="0" applyNumberFormat="1" applyFont="1" applyFill="1" applyBorder="1"/>
    <xf numFmtId="165" fontId="18" fillId="0" borderId="1" xfId="0" applyNumberFormat="1" applyFont="1" applyBorder="1"/>
    <xf numFmtId="10" fontId="18" fillId="2" borderId="1" xfId="0" applyNumberFormat="1" applyFont="1" applyFill="1" applyBorder="1"/>
    <xf numFmtId="49" fontId="16" fillId="6" borderId="0" xfId="0" applyNumberFormat="1" applyFont="1" applyFill="1"/>
    <xf numFmtId="165" fontId="16" fillId="6" borderId="0" xfId="0" applyNumberFormat="1" applyFont="1" applyFill="1"/>
    <xf numFmtId="165" fontId="0" fillId="0" borderId="11" xfId="0" applyNumberFormat="1" applyBorder="1"/>
    <xf numFmtId="0" fontId="19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6" borderId="22" xfId="0" applyFont="1" applyFill="1" applyBorder="1" applyAlignment="1">
      <alignment horizontal="center"/>
    </xf>
    <xf numFmtId="10" fontId="16" fillId="6" borderId="22" xfId="0" applyNumberFormat="1" applyFont="1" applyFill="1" applyBorder="1" applyAlignment="1">
      <alignment horizontal="center"/>
    </xf>
    <xf numFmtId="49" fontId="18" fillId="0" borderId="31" xfId="0" applyNumberFormat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165" fontId="20" fillId="0" borderId="42" xfId="0" applyNumberFormat="1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49" fontId="0" fillId="0" borderId="30" xfId="0" applyNumberFormat="1" applyBorder="1"/>
    <xf numFmtId="165" fontId="0" fillId="0" borderId="0" xfId="0" applyNumberFormat="1" applyBorder="1"/>
    <xf numFmtId="10" fontId="0" fillId="0" borderId="46" xfId="0" applyNumberFormat="1" applyBorder="1" applyAlignment="1">
      <alignment horizontal="center"/>
    </xf>
    <xf numFmtId="0" fontId="1" fillId="0" borderId="27" xfId="0" applyFont="1" applyBorder="1" applyAlignment="1">
      <alignment horizontal="right"/>
    </xf>
    <xf numFmtId="165" fontId="1" fillId="0" borderId="4" xfId="0" applyNumberFormat="1" applyFont="1" applyBorder="1"/>
    <xf numFmtId="165" fontId="1" fillId="0" borderId="17" xfId="0" applyNumberFormat="1" applyFont="1" applyBorder="1"/>
    <xf numFmtId="10" fontId="1" fillId="0" borderId="4" xfId="0" applyNumberFormat="1" applyFont="1" applyBorder="1" applyAlignment="1">
      <alignment horizontal="center"/>
    </xf>
    <xf numFmtId="10" fontId="1" fillId="0" borderId="48" xfId="0" applyNumberFormat="1" applyFont="1" applyBorder="1" applyAlignment="1">
      <alignment horizontal="center"/>
    </xf>
    <xf numFmtId="165" fontId="18" fillId="0" borderId="42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right"/>
    </xf>
    <xf numFmtId="165" fontId="0" fillId="0" borderId="17" xfId="0" applyNumberFormat="1" applyBorder="1"/>
    <xf numFmtId="0" fontId="4" fillId="0" borderId="35" xfId="0" applyFont="1" applyBorder="1" applyAlignment="1">
      <alignment horizontal="left"/>
    </xf>
    <xf numFmtId="10" fontId="15" fillId="2" borderId="21" xfId="1" applyNumberFormat="1" applyFont="1" applyFill="1" applyBorder="1" applyAlignment="1">
      <alignment horizontal="center" vertical="center"/>
    </xf>
    <xf numFmtId="0" fontId="0" fillId="0" borderId="30" xfId="0" applyBorder="1"/>
    <xf numFmtId="10" fontId="5" fillId="2" borderId="34" xfId="0" applyNumberFormat="1" applyFont="1" applyFill="1" applyBorder="1" applyAlignment="1">
      <alignment horizontal="center" vertical="center"/>
    </xf>
    <xf numFmtId="0" fontId="5" fillId="0" borderId="26" xfId="0" applyFont="1" applyBorder="1"/>
    <xf numFmtId="0" fontId="4" fillId="0" borderId="30" xfId="0" applyFont="1" applyFill="1" applyBorder="1"/>
    <xf numFmtId="0" fontId="4" fillId="0" borderId="35" xfId="0" applyFont="1" applyFill="1" applyBorder="1" applyAlignment="1">
      <alignment horizontal="left"/>
    </xf>
    <xf numFmtId="0" fontId="0" fillId="0" borderId="30" xfId="0" applyBorder="1" applyAlignment="1">
      <alignment wrapText="1"/>
    </xf>
    <xf numFmtId="0" fontId="1" fillId="0" borderId="26" xfId="0" applyFont="1" applyBorder="1"/>
    <xf numFmtId="164" fontId="4" fillId="0" borderId="1" xfId="0" applyNumberFormat="1" applyFont="1" applyBorder="1" applyAlignment="1">
      <alignment horizontal="right"/>
    </xf>
    <xf numFmtId="164" fontId="1" fillId="2" borderId="2" xfId="0" applyNumberFormat="1" applyFont="1" applyFill="1" applyBorder="1"/>
    <xf numFmtId="164" fontId="5" fillId="2" borderId="0" xfId="0" applyNumberFormat="1" applyFont="1" applyFill="1" applyBorder="1"/>
    <xf numFmtId="0" fontId="0" fillId="0" borderId="1" xfId="0" applyBorder="1"/>
    <xf numFmtId="0" fontId="5" fillId="0" borderId="26" xfId="0" applyFont="1" applyFill="1" applyBorder="1"/>
    <xf numFmtId="164" fontId="5" fillId="0" borderId="24" xfId="0" applyNumberFormat="1" applyFont="1" applyBorder="1"/>
    <xf numFmtId="49" fontId="0" fillId="0" borderId="1" xfId="0" applyNumberForma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0" fontId="5" fillId="2" borderId="1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/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wrapText="1"/>
    </xf>
    <xf numFmtId="10" fontId="5" fillId="2" borderId="28" xfId="0" applyNumberFormat="1" applyFont="1" applyFill="1" applyBorder="1" applyAlignment="1">
      <alignment horizontal="right" vertical="center"/>
    </xf>
    <xf numFmtId="0" fontId="4" fillId="7" borderId="1" xfId="0" applyFont="1" applyFill="1" applyBorder="1"/>
    <xf numFmtId="0" fontId="4" fillId="7" borderId="30" xfId="0" applyFont="1" applyFill="1" applyBorder="1"/>
    <xf numFmtId="165" fontId="0" fillId="0" borderId="9" xfId="0" applyNumberFormat="1" applyBorder="1"/>
    <xf numFmtId="49" fontId="1" fillId="0" borderId="30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2" borderId="30" xfId="0" applyFont="1" applyFill="1" applyBorder="1" applyAlignment="1">
      <alignment horizontal="left" wrapText="1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0" borderId="1" xfId="0" applyFont="1" applyBorder="1"/>
    <xf numFmtId="0" fontId="4" fillId="2" borderId="1" xfId="0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164" fontId="4" fillId="2" borderId="1" xfId="0" applyNumberFormat="1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center" vertical="center"/>
    </xf>
    <xf numFmtId="10" fontId="15" fillId="2" borderId="1" xfId="1" applyNumberFormat="1" applyFont="1" applyFill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4" fillId="2" borderId="1" xfId="0" applyFont="1" applyFill="1" applyBorder="1" applyAlignment="1">
      <alignment horizontal="left" wrapText="1"/>
    </xf>
    <xf numFmtId="0" fontId="7" fillId="0" borderId="0" xfId="0" applyFont="1" applyBorder="1"/>
    <xf numFmtId="164" fontId="5" fillId="0" borderId="35" xfId="0" applyNumberFormat="1" applyFont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1" fillId="2" borderId="0" xfId="0" applyFont="1" applyFill="1"/>
    <xf numFmtId="0" fontId="4" fillId="2" borderId="1" xfId="0" applyFont="1" applyFill="1" applyBorder="1" applyAlignment="1">
      <alignment horizontal="left"/>
    </xf>
    <xf numFmtId="0" fontId="3" fillId="2" borderId="0" xfId="0" applyFont="1" applyFill="1"/>
    <xf numFmtId="0" fontId="0" fillId="2" borderId="0" xfId="0" applyFont="1" applyFill="1" applyAlignment="1">
      <alignment wrapText="1"/>
    </xf>
    <xf numFmtId="164" fontId="17" fillId="2" borderId="1" xfId="0" applyNumberFormat="1" applyFont="1" applyFill="1" applyBorder="1"/>
    <xf numFmtId="0" fontId="20" fillId="2" borderId="0" xfId="0" applyFont="1" applyFill="1"/>
    <xf numFmtId="10" fontId="17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 wrapText="1"/>
    </xf>
    <xf numFmtId="10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 wrapText="1"/>
    </xf>
    <xf numFmtId="0" fontId="22" fillId="5" borderId="6" xfId="0" applyFont="1" applyFill="1" applyBorder="1" applyAlignment="1">
      <alignment vertical="center"/>
    </xf>
    <xf numFmtId="44" fontId="22" fillId="5" borderId="49" xfId="0" applyNumberFormat="1" applyFont="1" applyFill="1" applyBorder="1" applyAlignment="1">
      <alignment vertical="center"/>
    </xf>
    <xf numFmtId="10" fontId="23" fillId="2" borderId="0" xfId="0" applyNumberFormat="1" applyFont="1" applyFill="1" applyBorder="1" applyAlignment="1">
      <alignment horizontal="center"/>
    </xf>
    <xf numFmtId="0" fontId="23" fillId="0" borderId="0" xfId="0" applyFont="1"/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/>
    <xf numFmtId="164" fontId="10" fillId="3" borderId="1" xfId="0" applyNumberFormat="1" applyFont="1" applyFill="1" applyBorder="1"/>
    <xf numFmtId="10" fontId="23" fillId="2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49" fontId="0" fillId="0" borderId="14" xfId="0" applyNumberFormat="1" applyBorder="1" applyAlignment="1">
      <alignment horizontal="center"/>
    </xf>
    <xf numFmtId="49" fontId="0" fillId="0" borderId="30" xfId="0" applyNumberFormat="1" applyFill="1" applyBorder="1" applyAlignment="1">
      <alignment horizontal="center"/>
    </xf>
    <xf numFmtId="164" fontId="4" fillId="0" borderId="4" xfId="0" applyNumberFormat="1" applyFont="1" applyBorder="1" applyAlignment="1">
      <alignment horizontal="right" vertical="center" wrapText="1"/>
    </xf>
    <xf numFmtId="0" fontId="0" fillId="0" borderId="4" xfId="0" applyBorder="1"/>
    <xf numFmtId="164" fontId="0" fillId="0" borderId="4" xfId="0" applyNumberFormat="1" applyBorder="1"/>
    <xf numFmtId="0" fontId="4" fillId="0" borderId="4" xfId="0" applyFont="1" applyBorder="1" applyAlignment="1">
      <alignment horizontal="left"/>
    </xf>
    <xf numFmtId="49" fontId="12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10" fontId="5" fillId="2" borderId="49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49" fontId="0" fillId="2" borderId="30" xfId="0" applyNumberFormat="1" applyFont="1" applyFill="1" applyBorder="1" applyAlignment="1">
      <alignment horizontal="center"/>
    </xf>
    <xf numFmtId="0" fontId="5" fillId="2" borderId="4" xfId="0" applyFont="1" applyFill="1" applyBorder="1"/>
    <xf numFmtId="164" fontId="10" fillId="3" borderId="22" xfId="0" applyNumberFormat="1" applyFont="1" applyFill="1" applyBorder="1"/>
    <xf numFmtId="164" fontId="11" fillId="3" borderId="22" xfId="0" applyNumberFormat="1" applyFont="1" applyFill="1" applyBorder="1"/>
    <xf numFmtId="49" fontId="0" fillId="0" borderId="14" xfId="0" applyNumberFormat="1" applyBorder="1" applyAlignment="1">
      <alignment horizontal="center" vertical="center" wrapText="1"/>
    </xf>
    <xf numFmtId="0" fontId="7" fillId="0" borderId="15" xfId="0" applyFont="1" applyBorder="1"/>
    <xf numFmtId="164" fontId="5" fillId="0" borderId="15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wrapText="1"/>
    </xf>
    <xf numFmtId="0" fontId="5" fillId="0" borderId="1" xfId="0" applyFont="1" applyFill="1" applyBorder="1"/>
    <xf numFmtId="164" fontId="15" fillId="0" borderId="1" xfId="0" applyNumberFormat="1" applyFont="1" applyFill="1" applyBorder="1"/>
    <xf numFmtId="0" fontId="17" fillId="0" borderId="1" xfId="0" applyFont="1" applyFill="1" applyBorder="1"/>
    <xf numFmtId="164" fontId="5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4" fontId="4" fillId="3" borderId="22" xfId="0" applyNumberFormat="1" applyFont="1" applyFill="1" applyBorder="1"/>
    <xf numFmtId="0" fontId="4" fillId="3" borderId="22" xfId="0" applyFont="1" applyFill="1" applyBorder="1"/>
    <xf numFmtId="0" fontId="4" fillId="0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wrapText="1"/>
    </xf>
    <xf numFmtId="49" fontId="0" fillId="0" borderId="32" xfId="0" applyNumberFormat="1" applyBorder="1" applyAlignment="1">
      <alignment horizontal="center"/>
    </xf>
    <xf numFmtId="0" fontId="5" fillId="2" borderId="9" xfId="0" applyFont="1" applyFill="1" applyBorder="1"/>
    <xf numFmtId="0" fontId="4" fillId="0" borderId="1" xfId="0" applyFont="1" applyFill="1" applyBorder="1" applyAlignment="1">
      <alignment horizontal="center" wrapText="1"/>
    </xf>
    <xf numFmtId="0" fontId="1" fillId="2" borderId="1" xfId="0" applyFont="1" applyFill="1" applyBorder="1"/>
    <xf numFmtId="164" fontId="5" fillId="0" borderId="1" xfId="0" applyNumberFormat="1" applyFont="1" applyFill="1" applyBorder="1"/>
    <xf numFmtId="164" fontId="4" fillId="0" borderId="0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wrapText="1"/>
    </xf>
    <xf numFmtId="49" fontId="1" fillId="0" borderId="30" xfId="0" applyNumberFormat="1" applyFont="1" applyFill="1" applyBorder="1" applyAlignment="1">
      <alignment horizontal="center"/>
    </xf>
    <xf numFmtId="49" fontId="0" fillId="0" borderId="30" xfId="0" applyNumberFormat="1" applyFont="1" applyFill="1" applyBorder="1" applyAlignment="1">
      <alignment horizontal="center"/>
    </xf>
    <xf numFmtId="49" fontId="0" fillId="0" borderId="30" xfId="0" applyNumberFormat="1" applyFont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0" borderId="22" xfId="0" applyFont="1" applyFill="1" applyBorder="1" applyAlignment="1">
      <alignment horizontal="left" wrapText="1"/>
    </xf>
    <xf numFmtId="164" fontId="4" fillId="0" borderId="22" xfId="0" applyNumberFormat="1" applyFont="1" applyBorder="1" applyAlignment="1">
      <alignment wrapText="1"/>
    </xf>
    <xf numFmtId="0" fontId="4" fillId="0" borderId="22" xfId="0" applyFont="1" applyBorder="1" applyAlignment="1">
      <alignment wrapText="1"/>
    </xf>
    <xf numFmtId="164" fontId="5" fillId="2" borderId="22" xfId="0" applyNumberFormat="1" applyFont="1" applyFill="1" applyBorder="1" applyAlignment="1">
      <alignment horizontal="right" wrapText="1"/>
    </xf>
    <xf numFmtId="49" fontId="0" fillId="0" borderId="6" xfId="0" applyNumberFormat="1" applyBorder="1" applyAlignment="1">
      <alignment horizontal="center"/>
    </xf>
    <xf numFmtId="44" fontId="7" fillId="0" borderId="7" xfId="1" applyFont="1" applyBorder="1" applyAlignment="1">
      <alignment vertical="center"/>
    </xf>
    <xf numFmtId="10" fontId="15" fillId="2" borderId="49" xfId="1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/>
    </xf>
    <xf numFmtId="0" fontId="5" fillId="0" borderId="22" xfId="0" applyFont="1" applyFill="1" applyBorder="1"/>
    <xf numFmtId="164" fontId="5" fillId="0" borderId="22" xfId="0" applyNumberFormat="1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/>
    </xf>
    <xf numFmtId="0" fontId="5" fillId="0" borderId="22" xfId="0" applyFont="1" applyBorder="1"/>
    <xf numFmtId="164" fontId="0" fillId="0" borderId="22" xfId="0" applyNumberFormat="1" applyBorder="1"/>
    <xf numFmtId="0" fontId="0" fillId="0" borderId="22" xfId="0" applyBorder="1"/>
    <xf numFmtId="164" fontId="5" fillId="2" borderId="22" xfId="0" applyNumberFormat="1" applyFont="1" applyFill="1" applyBorder="1"/>
    <xf numFmtId="49" fontId="0" fillId="2" borderId="30" xfId="0" applyNumberFormat="1" applyFill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64" fontId="1" fillId="2" borderId="1" xfId="0" applyNumberFormat="1" applyFont="1" applyFill="1" applyBorder="1"/>
    <xf numFmtId="0" fontId="1" fillId="0" borderId="1" xfId="0" applyFont="1" applyBorder="1"/>
    <xf numFmtId="0" fontId="12" fillId="0" borderId="1" xfId="0" applyFont="1" applyBorder="1" applyAlignment="1">
      <alignment vertical="center"/>
    </xf>
    <xf numFmtId="0" fontId="5" fillId="0" borderId="22" xfId="0" applyFont="1" applyFill="1" applyBorder="1" applyAlignment="1">
      <alignment horizontal="left"/>
    </xf>
    <xf numFmtId="0" fontId="0" fillId="0" borderId="22" xfId="0" applyBorder="1" applyAlignment="1">
      <alignment wrapText="1"/>
    </xf>
    <xf numFmtId="44" fontId="9" fillId="4" borderId="1" xfId="0" applyNumberFormat="1" applyFont="1" applyFill="1" applyBorder="1" applyAlignment="1">
      <alignment vertical="center"/>
    </xf>
    <xf numFmtId="164" fontId="23" fillId="4" borderId="2" xfId="0" applyNumberFormat="1" applyFont="1" applyFill="1" applyBorder="1"/>
    <xf numFmtId="0" fontId="23" fillId="4" borderId="11" xfId="0" applyFont="1" applyFill="1" applyBorder="1"/>
    <xf numFmtId="0" fontId="24" fillId="4" borderId="19" xfId="0" applyFont="1" applyFill="1" applyBorder="1" applyAlignment="1">
      <alignment horizontal="center"/>
    </xf>
    <xf numFmtId="164" fontId="23" fillId="4" borderId="2" xfId="0" applyNumberFormat="1" applyFont="1" applyFill="1" applyBorder="1" applyAlignment="1">
      <alignment vertical="center"/>
    </xf>
    <xf numFmtId="0" fontId="23" fillId="4" borderId="11" xfId="0" applyFont="1" applyFill="1" applyBorder="1" applyAlignment="1">
      <alignment vertical="center"/>
    </xf>
    <xf numFmtId="0" fontId="24" fillId="4" borderId="19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>
      <alignment wrapText="1"/>
    </xf>
    <xf numFmtId="0" fontId="1" fillId="0" borderId="0" xfId="0" applyFont="1" applyBorder="1"/>
    <xf numFmtId="0" fontId="5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/>
    <xf numFmtId="0" fontId="4" fillId="3" borderId="1" xfId="0" applyFont="1" applyFill="1" applyBorder="1"/>
    <xf numFmtId="164" fontId="15" fillId="3" borderId="1" xfId="0" applyNumberFormat="1" applyFont="1" applyFill="1" applyBorder="1"/>
    <xf numFmtId="0" fontId="5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164" fontId="15" fillId="2" borderId="1" xfId="0" applyNumberFormat="1" applyFont="1" applyFill="1" applyBorder="1"/>
    <xf numFmtId="10" fontId="5" fillId="2" borderId="9" xfId="0" applyNumberFormat="1" applyFont="1" applyFill="1" applyBorder="1" applyAlignment="1">
      <alignment horizontal="center" vertical="center"/>
    </xf>
    <xf numFmtId="10" fontId="5" fillId="2" borderId="21" xfId="0" applyNumberFormat="1" applyFont="1" applyFill="1" applyBorder="1" applyAlignment="1">
      <alignment horizontal="center" vertical="center"/>
    </xf>
    <xf numFmtId="10" fontId="11" fillId="2" borderId="21" xfId="0" applyNumberFormat="1" applyFont="1" applyFill="1" applyBorder="1" applyAlignment="1">
      <alignment horizontal="center"/>
    </xf>
    <xf numFmtId="10" fontId="5" fillId="2" borderId="21" xfId="0" applyNumberFormat="1" applyFont="1" applyFill="1" applyBorder="1" applyAlignment="1">
      <alignment horizontal="center"/>
    </xf>
    <xf numFmtId="10" fontId="4" fillId="2" borderId="21" xfId="0" applyNumberFormat="1" applyFont="1" applyFill="1" applyBorder="1" applyAlignment="1">
      <alignment horizontal="center" vertical="center"/>
    </xf>
    <xf numFmtId="10" fontId="0" fillId="2" borderId="21" xfId="0" applyNumberFormat="1" applyFill="1" applyBorder="1" applyAlignment="1">
      <alignment horizontal="center"/>
    </xf>
    <xf numFmtId="0" fontId="0" fillId="0" borderId="21" xfId="0" applyBorder="1"/>
    <xf numFmtId="164" fontId="13" fillId="4" borderId="2" xfId="0" applyNumberFormat="1" applyFont="1" applyFill="1" applyBorder="1"/>
    <xf numFmtId="0" fontId="13" fillId="4" borderId="11" xfId="0" applyFont="1" applyFill="1" applyBorder="1"/>
    <xf numFmtId="0" fontId="14" fillId="4" borderId="19" xfId="0" applyFont="1" applyFill="1" applyBorder="1" applyAlignment="1">
      <alignment horizontal="center"/>
    </xf>
    <xf numFmtId="164" fontId="13" fillId="4" borderId="11" xfId="0" applyNumberFormat="1" applyFont="1" applyFill="1" applyBorder="1"/>
    <xf numFmtId="0" fontId="13" fillId="0" borderId="0" xfId="0" applyFont="1" applyBorder="1"/>
    <xf numFmtId="0" fontId="2" fillId="0" borderId="0" xfId="0" applyFont="1" applyBorder="1"/>
    <xf numFmtId="0" fontId="0" fillId="2" borderId="0" xfId="0" applyFont="1" applyFill="1" applyBorder="1"/>
    <xf numFmtId="0" fontId="3" fillId="0" borderId="0" xfId="0" applyFont="1" applyBorder="1"/>
    <xf numFmtId="0" fontId="0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44" fontId="9" fillId="5" borderId="19" xfId="0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POR GRUPO DE PLANES ( 2015 )</a:t>
            </a:r>
          </a:p>
        </c:rich>
      </c:tx>
      <c:overlay val="0"/>
    </c:title>
    <c:autoTitleDeleted val="0"/>
    <c:view3D>
      <c:rotX val="30"/>
      <c:rotY val="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526198439241916E-2"/>
          <c:y val="6.3791435016309864E-2"/>
          <c:w val="0.77618729096989969"/>
          <c:h val="0.93620856498369009"/>
        </c:manualLayout>
      </c:layout>
      <c:pie3DChart>
        <c:varyColors val="1"/>
        <c:ser>
          <c:idx val="1"/>
          <c:order val="0"/>
          <c:tx>
            <c:strRef>
              <c:f>'grafico 1'!$B$2</c:f>
              <c:strCache>
                <c:ptCount val="1"/>
                <c:pt idx="0">
                  <c:v>IMPORTE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rgbClr val="00B050"/>
              </a:solidFill>
            </c:spPr>
          </c:dPt>
          <c:dLbls>
            <c:dLbl>
              <c:idx val="0"/>
              <c:layout>
                <c:manualLayout>
                  <c:x val="0.69437582843950529"/>
                  <c:y val="1.77273527709994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026290609994821"/>
                  <c:y val="0.196452919423410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'grafico 1'!$A$3:$A$4</c:f>
              <c:strCache>
                <c:ptCount val="2"/>
                <c:pt idx="0">
                  <c:v>1. PLANES DE COOPERACIÓN Y ASISTENCIA MUNICIPAL</c:v>
                </c:pt>
                <c:pt idx="1">
                  <c:v>2. PLAN DE FOMENTO DEL DESARROLLO ECONOMICO Y SOCIAL</c:v>
                </c:pt>
              </c:strCache>
            </c:strRef>
          </c:cat>
          <c:val>
            <c:numRef>
              <c:f>'grafico 1'!$B$3:$B$4</c:f>
              <c:numCache>
                <c:formatCode>_("€"* #,##0.00_);_("€"* \(#,##0.00\);_("€"* "-"??_);_(@_)</c:formatCode>
                <c:ptCount val="2"/>
                <c:pt idx="0">
                  <c:v>25682760.810000002</c:v>
                </c:pt>
                <c:pt idx="1">
                  <c:v>4209058.71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DISTRIBUCIONES POR PLANES EN COOPERACIÓN Y ASISTENCIA MUNICIPAL ( 2015 )</a:t>
            </a:r>
          </a:p>
        </c:rich>
      </c:tx>
      <c:overlay val="1"/>
    </c:title>
    <c:autoTitleDeleted val="0"/>
    <c:view3D>
      <c:rotX val="30"/>
      <c:rotY val="1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449394551047778E-2"/>
          <c:y val="0.1317744372862483"/>
          <c:w val="0.9441914419044064"/>
          <c:h val="0.86822556271375173"/>
        </c:manualLayout>
      </c:layout>
      <c:pie3DChart>
        <c:varyColors val="1"/>
        <c:ser>
          <c:idx val="0"/>
          <c:order val="0"/>
          <c:explosion val="25"/>
          <c:dPt>
            <c:idx val="2"/>
            <c:bubble3D val="0"/>
            <c:explosion val="21"/>
          </c:dPt>
          <c:dPt>
            <c:idx val="3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-0.17371575851777946"/>
                  <c:y val="-3.472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2441179363552659E-2"/>
                  <c:y val="0.120486111111111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2919466071711494E-2"/>
                  <c:y val="0.266336942257217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9037860658687468E-2"/>
                  <c:y val="-4.86111111111111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'gráfico 2'!$B$3:$B$6</c:f>
              <c:strCache>
                <c:ptCount val="4"/>
                <c:pt idx="0">
                  <c:v>PPOS</c:v>
                </c:pt>
                <c:pt idx="1">
                  <c:v>PPIEU</c:v>
                </c:pt>
                <c:pt idx="2">
                  <c:v>PPS</c:v>
                </c:pt>
                <c:pt idx="3">
                  <c:v>PPMA</c:v>
                </c:pt>
              </c:strCache>
            </c:strRef>
          </c:cat>
          <c:val>
            <c:numRef>
              <c:f>'gráfico 2'!$C$3:$C$6</c:f>
              <c:numCache>
                <c:formatCode>#,##0.00\ "€"</c:formatCode>
                <c:ptCount val="4"/>
                <c:pt idx="0">
                  <c:v>7685000</c:v>
                </c:pt>
                <c:pt idx="1">
                  <c:v>8088840.4199999999</c:v>
                </c:pt>
                <c:pt idx="2">
                  <c:v>9288247.0700000003</c:v>
                </c:pt>
                <c:pt idx="3">
                  <c:v>620673.32000000007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effectLst/>
              </a:rPr>
              <a:t>DISTRIBUCIÓN POR PLANES Y UNIDADES ORGÁNICAS (2015) 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effectLst/>
              </a:rPr>
              <a:t>1. PLANES DE COOPERACIÓN Y ASISTENCIA MUNICIPAL</a:t>
            </a:r>
            <a:endParaRPr lang="es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view3D>
      <c:rotX val="30"/>
      <c:rotY val="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562590719954852E-2"/>
          <c:y val="0.11066526437846111"/>
          <c:w val="0.82720038299978216"/>
          <c:h val="0.75562077179734821"/>
        </c:manualLayout>
      </c:layout>
      <c:pie3DChart>
        <c:varyColors val="1"/>
        <c:ser>
          <c:idx val="0"/>
          <c:order val="0"/>
          <c:tx>
            <c:strRef>
              <c:f>'gráfico 3'!$B$4</c:f>
              <c:strCache>
                <c:ptCount val="1"/>
                <c:pt idx="0">
                  <c:v>POR UNIDADES</c:v>
                </c:pt>
              </c:strCache>
            </c:strRef>
          </c:tx>
          <c:explosion val="22"/>
          <c:dPt>
            <c:idx val="3"/>
            <c:bubble3D val="0"/>
            <c:explosion val="19"/>
          </c:dPt>
          <c:dPt>
            <c:idx val="7"/>
            <c:bubble3D val="0"/>
            <c:explosion val="10"/>
          </c:dPt>
          <c:dLbls>
            <c:dLbl>
              <c:idx val="0"/>
              <c:layout>
                <c:manualLayout>
                  <c:x val="4.2640986525539347E-2"/>
                  <c:y val="-1.90933643772594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315092380846484E-3"/>
                  <c:y val="-9.01015715164515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0485477172176438E-2"/>
                  <c:y val="-6.676397524014240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ASISTENCIA </a:t>
                    </a:r>
                  </a:p>
                  <a:p>
                    <a:r>
                      <a:rPr lang="en-US"/>
                      <a:t>A MUNICIPIOS
1,30%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64962703331525E-2"/>
                  <c:y val="1.78757177357797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2174855057768198E-3"/>
                  <c:y val="2.306236237275987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1819053249831008E-2"/>
                  <c:y val="-3.0460096598540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4885643121542852E-2"/>
                  <c:y val="7.66747003580180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9546749179662555E-2"/>
                  <c:y val="1.8954430516855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3.6507462667307006E-2"/>
                  <c:y val="4.16638613769300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8.2883600370009441E-2"/>
                  <c:y val="1.42978416032177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FOMENTO Y </a:t>
                    </a:r>
                  </a:p>
                  <a:p>
                    <a:r>
                      <a:rPr lang="en-US"/>
                      <a:t>DESARROLLO LOCAL
4,08%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3.0129939902499372E-2"/>
                  <c:y val="9.48959419954425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-5.3331934650016961E-2"/>
                  <c:y val="5.03603967384782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1.1901855875685085E-2"/>
                  <c:y val="-6.60824750244163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2.7313037585294771E-3"/>
                  <c:y val="-1.63477744984923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MEDIO AMBIENTE</a:t>
                    </a:r>
                  </a:p>
                  <a:p>
                    <a:r>
                      <a:rPr lang="en-US"/>
                      <a:t> Y ENERGÍA
8,38%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-0.1311418310047873"/>
                  <c:y val="6.89668341500087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-2.1574493005974048E-2"/>
                  <c:y val="-3.95327739873672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layout>
                <c:manualLayout>
                  <c:x val="5.1051259987125806E-2"/>
                  <c:y val="-1.99544580073230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RESIDUOS SOLIDOS</a:t>
                    </a:r>
                  </a:p>
                  <a:p>
                    <a:r>
                      <a:rPr lang="en-US"/>
                      <a:t> URBANOS
2,36%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7"/>
              <c:layout>
                <c:manualLayout>
                  <c:x val="1.3278315110661945E-2"/>
                  <c:y val="6.74487677274420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'gráfico 3'!$A$5:$A$23</c:f>
              <c:strCache>
                <c:ptCount val="18"/>
                <c:pt idx="0">
                  <c:v>ACCIÓN LOCAL</c:v>
                </c:pt>
                <c:pt idx="1">
                  <c:v>ARQUITECTURA</c:v>
                </c:pt>
                <c:pt idx="2">
                  <c:v>ASISTENCIA A MUNICIPIOS</c:v>
                </c:pt>
                <c:pt idx="3">
                  <c:v>BIENESTAR SOCIAL</c:v>
                </c:pt>
                <c:pt idx="4">
                  <c:v>CARRETERAS</c:v>
                </c:pt>
                <c:pt idx="5">
                  <c:v>CICLO HÍDRICO</c:v>
                </c:pt>
                <c:pt idx="6">
                  <c:v>CIUDADANOS EXTRANJEROS</c:v>
                </c:pt>
                <c:pt idx="7">
                  <c:v>CULTURA</c:v>
                </c:pt>
                <c:pt idx="8">
                  <c:v>DEPORTES</c:v>
                </c:pt>
                <c:pt idx="9">
                  <c:v>FOMENTO Y DESARROLLO LOCAL</c:v>
                </c:pt>
                <c:pt idx="10">
                  <c:v>GESTIÓN DOCUMENTAL</c:v>
                </c:pt>
                <c:pt idx="11">
                  <c:v>IGUALDAD Y JUVENTUD</c:v>
                </c:pt>
                <c:pt idx="12">
                  <c:v>INFORMÁTICA</c:v>
                </c:pt>
                <c:pt idx="13">
                  <c:v>MEDIO AMBIENTE Y ENERGÍA</c:v>
                </c:pt>
                <c:pt idx="14">
                  <c:v>PLANES Y OBRAS</c:v>
                </c:pt>
                <c:pt idx="15">
                  <c:v>PRESIDENCIA</c:v>
                </c:pt>
                <c:pt idx="16">
                  <c:v>RESIDUOS SOLIDOS URBANOS</c:v>
                </c:pt>
                <c:pt idx="17">
                  <c:v>TURISMO </c:v>
                </c:pt>
              </c:strCache>
            </c:strRef>
          </c:cat>
          <c:val>
            <c:numRef>
              <c:f>'gráfico 3'!$B$5:$B$23</c:f>
              <c:numCache>
                <c:formatCode>#,##0.00\ "€"</c:formatCode>
                <c:ptCount val="18"/>
                <c:pt idx="0">
                  <c:v>1235000</c:v>
                </c:pt>
                <c:pt idx="1">
                  <c:v>237176.07</c:v>
                </c:pt>
                <c:pt idx="2">
                  <c:v>350322.5</c:v>
                </c:pt>
                <c:pt idx="3">
                  <c:v>2097000</c:v>
                </c:pt>
                <c:pt idx="4">
                  <c:v>1350000</c:v>
                </c:pt>
                <c:pt idx="5">
                  <c:v>576200</c:v>
                </c:pt>
                <c:pt idx="6">
                  <c:v>50000</c:v>
                </c:pt>
                <c:pt idx="7">
                  <c:v>1304415</c:v>
                </c:pt>
                <c:pt idx="8">
                  <c:v>692000</c:v>
                </c:pt>
                <c:pt idx="9">
                  <c:v>1100000</c:v>
                </c:pt>
                <c:pt idx="10">
                  <c:v>14320</c:v>
                </c:pt>
                <c:pt idx="11">
                  <c:v>482700</c:v>
                </c:pt>
                <c:pt idx="12">
                  <c:v>270350.82</c:v>
                </c:pt>
                <c:pt idx="13">
                  <c:v>1623708</c:v>
                </c:pt>
                <c:pt idx="14">
                  <c:v>13189132.42</c:v>
                </c:pt>
                <c:pt idx="15">
                  <c:v>60000</c:v>
                </c:pt>
                <c:pt idx="16">
                  <c:v>635436</c:v>
                </c:pt>
                <c:pt idx="17">
                  <c:v>415000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effectLst/>
              </a:rPr>
              <a:t>DISTRIBUCIÓN POR PLANES Y UNIDADES ORGÁNICAS (2015) 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baseline="0">
                <a:effectLst/>
              </a:rPr>
              <a:t>2. PLAN DE FOMENTO DEL DESARROLLO ECONOMICO Y SOCIAL</a:t>
            </a:r>
            <a:endParaRPr lang="en-US" sz="1400"/>
          </a:p>
        </c:rich>
      </c:tx>
      <c:layout>
        <c:manualLayout>
          <c:xMode val="edge"/>
          <c:yMode val="edge"/>
          <c:x val="0.24809215222520767"/>
          <c:y val="2.2996516941288757E-2"/>
        </c:manualLayout>
      </c:layout>
      <c:overlay val="0"/>
    </c:title>
    <c:autoTitleDeleted val="0"/>
    <c:view3D>
      <c:rotX val="30"/>
      <c:rotY val="2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037137085231428E-2"/>
          <c:y val="0.13993355866737406"/>
          <c:w val="0.8627087298270758"/>
          <c:h val="0.78697965853546925"/>
        </c:manualLayout>
      </c:layout>
      <c:pie3DChart>
        <c:varyColors val="1"/>
        <c:ser>
          <c:idx val="0"/>
          <c:order val="0"/>
          <c:tx>
            <c:strRef>
              <c:f>'gráfico 3'!$B$25</c:f>
              <c:strCache>
                <c:ptCount val="1"/>
                <c:pt idx="0">
                  <c:v>POR UNIDADES</c:v>
                </c:pt>
              </c:strCache>
            </c:strRef>
          </c:tx>
          <c:explosion val="22"/>
          <c:dPt>
            <c:idx val="3"/>
            <c:bubble3D val="0"/>
            <c:explosion val="19"/>
          </c:dPt>
          <c:dPt>
            <c:idx val="5"/>
            <c:bubble3D val="0"/>
            <c:explosion val="17"/>
          </c:dPt>
          <c:dPt>
            <c:idx val="7"/>
            <c:bubble3D val="0"/>
            <c:explosion val="10"/>
          </c:dPt>
          <c:dLbls>
            <c:dLbl>
              <c:idx val="0"/>
              <c:layout>
                <c:manualLayout>
                  <c:x val="-1.0615941849759045E-3"/>
                  <c:y val="-7.1358175607461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ASISTENCIA </a:t>
                    </a:r>
                  </a:p>
                  <a:p>
                    <a:r>
                      <a:rPr lang="en-US"/>
                      <a:t>A MUNICIPIOS
0,71%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4616898058783844E-2"/>
                  <c:y val="-3.7836760286249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379352165159624"/>
                  <c:y val="-1.29481748716384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2817738946333359E-2"/>
                  <c:y val="-1.34831690023412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5599395304252332E-3"/>
                  <c:y val="5.45860273031373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FOMENTO Y </a:t>
                    </a:r>
                  </a:p>
                  <a:p>
                    <a:r>
                      <a:rPr lang="en-US"/>
                      <a:t>DESARROLLO LOCAL
12,97%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1819053249831008E-2"/>
                  <c:y val="-3.0460096598540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4.7102219949152736E-2"/>
                  <c:y val="8.08927586980580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7372827533314128E-2"/>
                  <c:y val="1.47732456184392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MEDIO </a:t>
                    </a:r>
                  </a:p>
                  <a:p>
                    <a:r>
                      <a:rPr lang="en-US"/>
                      <a:t>AMBIENTE </a:t>
                    </a:r>
                  </a:p>
                  <a:p>
                    <a:r>
                      <a:rPr lang="en-US"/>
                      <a:t>Y ENERGÍA
2,95%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5.3412425254499782E-2"/>
                  <c:y val="5.04601525671569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2.9621080129068861E-2"/>
                  <c:y val="3.844879357177390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5.7275329054409067E-2"/>
                  <c:y val="4.38754448064662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-5.0600469587670879E-2"/>
                  <c:y val="-2.49009314330122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-2.360649095160864E-2"/>
                  <c:y val="-1.91518021976900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2.7314112944072095E-3"/>
                  <c:y val="-1.20877396958895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-0.1311418310047873"/>
                  <c:y val="6.89668341500087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-2.1574493005974048E-2"/>
                  <c:y val="-3.95327739873672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layout>
                <c:manualLayout>
                  <c:x val="2.2371441395850105E-2"/>
                  <c:y val="9.51466484757687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7"/>
              <c:layout>
                <c:manualLayout>
                  <c:x val="1.3278315110661945E-2"/>
                  <c:y val="6.74487677274420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'gráfico 3'!$A$26:$A$38</c:f>
              <c:strCache>
                <c:ptCount val="13"/>
                <c:pt idx="0">
                  <c:v>ASISTENCIA A MUNICIPIOS</c:v>
                </c:pt>
                <c:pt idx="1">
                  <c:v>BIENESTAR SOCIAL</c:v>
                </c:pt>
                <c:pt idx="2">
                  <c:v>CULTURA</c:v>
                </c:pt>
                <c:pt idx="3">
                  <c:v>DEPORTES</c:v>
                </c:pt>
                <c:pt idx="4">
                  <c:v>FOMENTO Y DESARROLLO LOCAL</c:v>
                </c:pt>
                <c:pt idx="5">
                  <c:v>IGUALDAD Y JUVENTUD</c:v>
                </c:pt>
                <c:pt idx="6">
                  <c:v>INSTITUTO GIL-ALBERT</c:v>
                </c:pt>
                <c:pt idx="7">
                  <c:v>MEDIO AMBIENTE Y ENERGÍA</c:v>
                </c:pt>
                <c:pt idx="8">
                  <c:v>PLANES Y OBRAS</c:v>
                </c:pt>
                <c:pt idx="9">
                  <c:v>PRESIDENCIA</c:v>
                </c:pt>
                <c:pt idx="10">
                  <c:v>RECURSOS HUMANOS</c:v>
                </c:pt>
                <c:pt idx="11">
                  <c:v>SERVICIOS JURÍDICOS</c:v>
                </c:pt>
                <c:pt idx="12">
                  <c:v>TURISMO (O.A. PATRONATO PROVINCIAL TURISMO)</c:v>
                </c:pt>
              </c:strCache>
            </c:strRef>
          </c:cat>
          <c:val>
            <c:numRef>
              <c:f>'gráfico 3'!$B$26:$B$38</c:f>
              <c:numCache>
                <c:formatCode>#,##0.00\ "€"</c:formatCode>
                <c:ptCount val="13"/>
                <c:pt idx="0">
                  <c:v>30000</c:v>
                </c:pt>
                <c:pt idx="1">
                  <c:v>1712500</c:v>
                </c:pt>
                <c:pt idx="2">
                  <c:v>399190</c:v>
                </c:pt>
                <c:pt idx="3">
                  <c:v>471500</c:v>
                </c:pt>
                <c:pt idx="4">
                  <c:v>545900</c:v>
                </c:pt>
                <c:pt idx="5">
                  <c:v>378510</c:v>
                </c:pt>
                <c:pt idx="6">
                  <c:v>84500</c:v>
                </c:pt>
                <c:pt idx="7">
                  <c:v>124000</c:v>
                </c:pt>
                <c:pt idx="8">
                  <c:v>60000</c:v>
                </c:pt>
                <c:pt idx="9">
                  <c:v>14000</c:v>
                </c:pt>
                <c:pt idx="10">
                  <c:v>22932.71</c:v>
                </c:pt>
                <c:pt idx="11">
                  <c:v>38026</c:v>
                </c:pt>
                <c:pt idx="12">
                  <c:v>328000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47625</xdr:rowOff>
    </xdr:from>
    <xdr:to>
      <xdr:col>2</xdr:col>
      <xdr:colOff>609600</xdr:colOff>
      <xdr:row>0</xdr:row>
      <xdr:rowOff>3028950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5</xdr:col>
      <xdr:colOff>9524</xdr:colOff>
      <xdr:row>0</xdr:row>
      <xdr:rowOff>4181475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176"/>
  <sheetViews>
    <sheetView zoomScaleNormal="100" zoomScalePageLayoutView="70" workbookViewId="0"/>
  </sheetViews>
  <sheetFormatPr baseColWidth="10" defaultRowHeight="15" x14ac:dyDescent="0.25"/>
  <cols>
    <col min="1" max="1" width="104.140625" style="63" customWidth="1"/>
    <col min="2" max="2" width="43" style="62" hidden="1" customWidth="1"/>
    <col min="3" max="3" width="27" style="64" customWidth="1"/>
    <col min="4" max="4" width="14.42578125" style="67" bestFit="1" customWidth="1"/>
  </cols>
  <sheetData>
    <row r="1" spans="1:223" s="289" customFormat="1" ht="22.5" x14ac:dyDescent="0.45">
      <c r="A1" s="370" t="s">
        <v>65</v>
      </c>
      <c r="B1" s="371"/>
      <c r="C1" s="372">
        <v>2015</v>
      </c>
      <c r="D1" s="288"/>
    </row>
    <row r="2" spans="1:223" s="5" customFormat="1" x14ac:dyDescent="0.25">
      <c r="B2" s="6"/>
      <c r="C2" s="7"/>
      <c r="D2" s="66"/>
    </row>
    <row r="3" spans="1:223" s="27" customFormat="1" ht="21" x14ac:dyDescent="0.25">
      <c r="A3" s="257" t="s">
        <v>60</v>
      </c>
      <c r="B3" s="258"/>
      <c r="C3" s="259">
        <f>SUM(C5+C7+C25+C86)</f>
        <v>25682760.810000002</v>
      </c>
      <c r="D3" s="237">
        <f>C3/$C$176</f>
        <v>0.85919028089996974</v>
      </c>
    </row>
    <row r="4" spans="1:223" s="8" customFormat="1" ht="18.75" x14ac:dyDescent="0.3">
      <c r="A4" s="260"/>
      <c r="B4" s="235" t="s">
        <v>16</v>
      </c>
      <c r="C4" s="236" t="s">
        <v>17</v>
      </c>
      <c r="D4" s="237" t="s">
        <v>101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</row>
    <row r="5" spans="1:223" s="277" customFormat="1" ht="15.75" x14ac:dyDescent="0.25">
      <c r="A5" s="182" t="s">
        <v>61</v>
      </c>
      <c r="B5" s="276"/>
      <c r="C5" s="276">
        <f>'2015.2'!F5</f>
        <v>7685000</v>
      </c>
      <c r="D5" s="278">
        <f>C5/$C$176</f>
        <v>0.25709375084571628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</row>
    <row r="6" spans="1:223" s="108" customFormat="1" hidden="1" x14ac:dyDescent="0.25">
      <c r="A6" s="261" t="s">
        <v>262</v>
      </c>
      <c r="B6" s="254">
        <v>7685000</v>
      </c>
      <c r="C6" s="254"/>
      <c r="D6" s="279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</row>
    <row r="7" spans="1:223" s="277" customFormat="1" ht="15.75" x14ac:dyDescent="0.25">
      <c r="A7" s="182" t="s">
        <v>62</v>
      </c>
      <c r="B7" s="276"/>
      <c r="C7" s="276">
        <f>'2015.2'!F7</f>
        <v>8088840.4199999999</v>
      </c>
      <c r="D7" s="278">
        <f>C7/$C$176</f>
        <v>0.27060381568903569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</row>
    <row r="8" spans="1:223" s="272" customFormat="1" hidden="1" x14ac:dyDescent="0.25">
      <c r="A8" s="273" t="s">
        <v>28</v>
      </c>
      <c r="B8" s="254"/>
      <c r="C8" s="254">
        <f>SUM(B9)</f>
        <v>200000</v>
      </c>
      <c r="D8" s="265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</row>
    <row r="9" spans="1:223" s="108" customFormat="1" hidden="1" x14ac:dyDescent="0.25">
      <c r="A9" s="273" t="s">
        <v>30</v>
      </c>
      <c r="B9" s="254">
        <v>200000</v>
      </c>
      <c r="C9" s="261"/>
      <c r="D9" s="265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</row>
    <row r="10" spans="1:223" s="108" customFormat="1" hidden="1" x14ac:dyDescent="0.25">
      <c r="A10" s="273" t="s">
        <v>201</v>
      </c>
      <c r="B10" s="254"/>
      <c r="C10" s="254">
        <f>SUM(B11:B16)</f>
        <v>5504132.4199999999</v>
      </c>
      <c r="D10" s="265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</row>
    <row r="11" spans="1:223" s="272" customFormat="1" hidden="1" x14ac:dyDescent="0.25">
      <c r="A11" s="273" t="s">
        <v>12</v>
      </c>
      <c r="B11" s="254">
        <v>3720000</v>
      </c>
      <c r="C11" s="261"/>
      <c r="D11" s="265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</row>
    <row r="12" spans="1:223" s="108" customFormat="1" hidden="1" x14ac:dyDescent="0.25">
      <c r="A12" s="268" t="s">
        <v>163</v>
      </c>
      <c r="B12" s="254">
        <v>1135066.82</v>
      </c>
      <c r="C12" s="261"/>
      <c r="D12" s="265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</row>
    <row r="13" spans="1:223" s="108" customFormat="1" hidden="1" x14ac:dyDescent="0.25">
      <c r="A13" s="268" t="s">
        <v>264</v>
      </c>
      <c r="B13" s="254">
        <v>324065.59999999998</v>
      </c>
      <c r="C13" s="261"/>
      <c r="D13" s="265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</row>
    <row r="14" spans="1:223" s="108" customFormat="1" hidden="1" x14ac:dyDescent="0.25">
      <c r="A14" s="268" t="s">
        <v>287</v>
      </c>
      <c r="B14" s="254">
        <v>180000</v>
      </c>
      <c r="C14" s="261"/>
      <c r="D14" s="265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</row>
    <row r="15" spans="1:223" s="108" customFormat="1" hidden="1" x14ac:dyDescent="0.25">
      <c r="A15" s="268" t="s">
        <v>266</v>
      </c>
      <c r="B15" s="254">
        <v>100000</v>
      </c>
      <c r="C15" s="261"/>
      <c r="D15" s="26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</row>
    <row r="16" spans="1:223" s="108" customFormat="1" hidden="1" x14ac:dyDescent="0.25">
      <c r="A16" s="268" t="s">
        <v>289</v>
      </c>
      <c r="B16" s="254">
        <v>45000</v>
      </c>
      <c r="C16" s="261"/>
      <c r="D16" s="265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</row>
    <row r="17" spans="1:223" s="108" customFormat="1" hidden="1" x14ac:dyDescent="0.25">
      <c r="A17" s="273" t="s">
        <v>77</v>
      </c>
      <c r="B17" s="254"/>
      <c r="C17" s="254">
        <f>SUM(B18)</f>
        <v>100000</v>
      </c>
      <c r="D17" s="265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</row>
    <row r="18" spans="1:223" s="108" customFormat="1" hidden="1" x14ac:dyDescent="0.25">
      <c r="A18" s="273" t="s">
        <v>66</v>
      </c>
      <c r="B18" s="254">
        <v>100000</v>
      </c>
      <c r="C18" s="261"/>
      <c r="D18" s="265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</row>
    <row r="19" spans="1:223" s="108" customFormat="1" hidden="1" x14ac:dyDescent="0.25">
      <c r="A19" s="273" t="s">
        <v>301</v>
      </c>
      <c r="B19" s="254"/>
      <c r="C19" s="254">
        <f>SUM(B20:B22)</f>
        <v>1284708</v>
      </c>
      <c r="D19" s="265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</row>
    <row r="20" spans="1:223" s="108" customFormat="1" hidden="1" x14ac:dyDescent="0.25">
      <c r="A20" s="273" t="s">
        <v>14</v>
      </c>
      <c r="B20" s="254">
        <v>363000</v>
      </c>
      <c r="C20" s="261"/>
      <c r="D20" s="265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</row>
    <row r="21" spans="1:223" s="108" customFormat="1" hidden="1" x14ac:dyDescent="0.25">
      <c r="A21" s="273" t="s">
        <v>15</v>
      </c>
      <c r="B21" s="254">
        <v>290000</v>
      </c>
      <c r="C21" s="261"/>
      <c r="D21" s="265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</row>
    <row r="22" spans="1:223" s="108" customFormat="1" hidden="1" x14ac:dyDescent="0.25">
      <c r="A22" s="261" t="s">
        <v>27</v>
      </c>
      <c r="B22" s="254">
        <v>631708</v>
      </c>
      <c r="C22" s="261"/>
      <c r="D22" s="265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</row>
    <row r="23" spans="1:223" s="108" customFormat="1" hidden="1" x14ac:dyDescent="0.25">
      <c r="A23" s="273" t="s">
        <v>188</v>
      </c>
      <c r="B23" s="254"/>
      <c r="C23" s="254">
        <f>SUM(B24)</f>
        <v>1000000</v>
      </c>
      <c r="D23" s="265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</row>
    <row r="24" spans="1:223" s="108" customFormat="1" hidden="1" x14ac:dyDescent="0.25">
      <c r="A24" s="273" t="s">
        <v>10</v>
      </c>
      <c r="B24" s="254">
        <v>1000000</v>
      </c>
      <c r="C24" s="261"/>
      <c r="D24" s="265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</row>
    <row r="25" spans="1:223" s="108" customFormat="1" ht="15.75" x14ac:dyDescent="0.25">
      <c r="A25" s="182" t="s">
        <v>64</v>
      </c>
      <c r="B25" s="254"/>
      <c r="C25" s="276">
        <f>'2015.2'!F27</f>
        <v>9288247.0700000003</v>
      </c>
      <c r="D25" s="278">
        <f>C25/$C$176</f>
        <v>0.31072872843305588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</row>
    <row r="26" spans="1:223" s="108" customFormat="1" ht="15.75" hidden="1" x14ac:dyDescent="0.25">
      <c r="A26" s="261" t="s">
        <v>281</v>
      </c>
      <c r="B26" s="254"/>
      <c r="C26" s="276">
        <f>SUM(B27:B27)</f>
        <v>60000</v>
      </c>
      <c r="D26" s="278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</row>
    <row r="27" spans="1:223" s="108" customFormat="1" ht="15.75" hidden="1" x14ac:dyDescent="0.25">
      <c r="A27" s="182" t="s">
        <v>303</v>
      </c>
      <c r="B27" s="254">
        <v>60000</v>
      </c>
      <c r="C27" s="276"/>
      <c r="D27" s="278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</row>
    <row r="28" spans="1:223" s="108" customFormat="1" hidden="1" x14ac:dyDescent="0.25">
      <c r="A28" s="273" t="s">
        <v>98</v>
      </c>
      <c r="B28" s="254"/>
      <c r="C28" s="280">
        <f>SUM(B29:B29)</f>
        <v>14320</v>
      </c>
      <c r="D28" s="28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</row>
    <row r="29" spans="1:223" s="108" customFormat="1" hidden="1" x14ac:dyDescent="0.25">
      <c r="A29" s="273" t="s">
        <v>227</v>
      </c>
      <c r="B29" s="254">
        <v>14320</v>
      </c>
      <c r="C29" s="255"/>
      <c r="D29" s="265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</row>
    <row r="30" spans="1:223" s="108" customFormat="1" hidden="1" x14ac:dyDescent="0.25">
      <c r="A30" s="273" t="s">
        <v>35</v>
      </c>
      <c r="B30" s="254"/>
      <c r="C30" s="254">
        <f>SUM(B31:B32)</f>
        <v>2097000</v>
      </c>
      <c r="D30" s="265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</row>
    <row r="31" spans="1:223" s="108" customFormat="1" hidden="1" x14ac:dyDescent="0.25">
      <c r="A31" s="273" t="s">
        <v>244</v>
      </c>
      <c r="B31" s="254">
        <v>1600000</v>
      </c>
      <c r="C31" s="254"/>
      <c r="D31" s="265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</row>
    <row r="32" spans="1:223" s="108" customFormat="1" hidden="1" x14ac:dyDescent="0.25">
      <c r="A32" s="268" t="s">
        <v>245</v>
      </c>
      <c r="B32" s="254">
        <v>497000</v>
      </c>
      <c r="C32" s="255"/>
      <c r="D32" s="265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</row>
    <row r="33" spans="1:223" s="108" customFormat="1" hidden="1" x14ac:dyDescent="0.25">
      <c r="A33" s="273" t="s">
        <v>28</v>
      </c>
      <c r="B33" s="264"/>
      <c r="C33" s="254">
        <f>SUM(B34:B39)</f>
        <v>1104415</v>
      </c>
      <c r="D33" s="265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</row>
    <row r="34" spans="1:223" s="108" customFormat="1" hidden="1" x14ac:dyDescent="0.25">
      <c r="A34" s="273" t="s">
        <v>29</v>
      </c>
      <c r="B34" s="254">
        <v>118460</v>
      </c>
      <c r="C34" s="261"/>
      <c r="D34" s="265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</row>
    <row r="35" spans="1:223" s="108" customFormat="1" hidden="1" x14ac:dyDescent="0.25">
      <c r="A35" s="273" t="s">
        <v>70</v>
      </c>
      <c r="B35" s="254">
        <v>30000</v>
      </c>
      <c r="C35" s="261"/>
      <c r="D35" s="26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</row>
    <row r="36" spans="1:223" s="108" customFormat="1" hidden="1" x14ac:dyDescent="0.25">
      <c r="A36" s="273" t="s">
        <v>246</v>
      </c>
      <c r="B36" s="254">
        <v>80000</v>
      </c>
      <c r="C36" s="261"/>
      <c r="D36" s="265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</row>
    <row r="37" spans="1:223" s="108" customFormat="1" hidden="1" x14ac:dyDescent="0.25">
      <c r="A37" s="273" t="s">
        <v>31</v>
      </c>
      <c r="B37" s="254">
        <v>300000</v>
      </c>
      <c r="C37" s="261"/>
      <c r="D37" s="265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</row>
    <row r="38" spans="1:223" s="108" customFormat="1" hidden="1" x14ac:dyDescent="0.25">
      <c r="A38" s="273" t="s">
        <v>106</v>
      </c>
      <c r="B38" s="254">
        <v>400000</v>
      </c>
      <c r="C38" s="261"/>
      <c r="D38" s="265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</row>
    <row r="39" spans="1:223" s="275" customFormat="1" hidden="1" x14ac:dyDescent="0.25">
      <c r="A39" s="273" t="s">
        <v>247</v>
      </c>
      <c r="B39" s="254">
        <v>175955</v>
      </c>
      <c r="C39" s="261"/>
      <c r="D39" s="265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</row>
    <row r="40" spans="1:223" s="275" customFormat="1" hidden="1" x14ac:dyDescent="0.25">
      <c r="A40" s="273" t="s">
        <v>22</v>
      </c>
      <c r="B40" s="254"/>
      <c r="C40" s="254">
        <f>SUM(B41:B46)</f>
        <v>692000</v>
      </c>
      <c r="D40" s="265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</row>
    <row r="41" spans="1:223" s="275" customFormat="1" hidden="1" x14ac:dyDescent="0.25">
      <c r="A41" s="273" t="s">
        <v>23</v>
      </c>
      <c r="B41" s="254">
        <v>570000</v>
      </c>
      <c r="C41" s="261"/>
      <c r="D41" s="265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</row>
    <row r="42" spans="1:223" s="108" customFormat="1" hidden="1" x14ac:dyDescent="0.25">
      <c r="A42" s="273" t="s">
        <v>104</v>
      </c>
      <c r="B42" s="254">
        <v>60000</v>
      </c>
      <c r="C42" s="261"/>
      <c r="D42" s="265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</row>
    <row r="43" spans="1:223" s="108" customFormat="1" hidden="1" x14ac:dyDescent="0.25">
      <c r="A43" s="273" t="s">
        <v>192</v>
      </c>
      <c r="B43" s="254">
        <v>10000</v>
      </c>
      <c r="C43" s="261"/>
      <c r="D43" s="265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</row>
    <row r="44" spans="1:223" s="108" customFormat="1" hidden="1" x14ac:dyDescent="0.25">
      <c r="A44" s="273" t="s">
        <v>129</v>
      </c>
      <c r="B44" s="254">
        <v>33000</v>
      </c>
      <c r="C44" s="261"/>
      <c r="D44" s="265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</row>
    <row r="45" spans="1:223" s="108" customFormat="1" hidden="1" x14ac:dyDescent="0.25">
      <c r="A45" s="273" t="s">
        <v>291</v>
      </c>
      <c r="B45" s="254">
        <v>4000</v>
      </c>
      <c r="C45" s="261"/>
      <c r="D45" s="26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</row>
    <row r="46" spans="1:223" s="108" customFormat="1" hidden="1" x14ac:dyDescent="0.25">
      <c r="A46" s="273" t="s">
        <v>292</v>
      </c>
      <c r="B46" s="254">
        <v>15000</v>
      </c>
      <c r="C46" s="261"/>
      <c r="D46" s="265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</row>
    <row r="47" spans="1:223" s="108" customFormat="1" hidden="1" x14ac:dyDescent="0.25">
      <c r="A47" s="273" t="s">
        <v>96</v>
      </c>
      <c r="B47" s="254"/>
      <c r="C47" s="280">
        <f>SUM(B48:B53)</f>
        <v>482700</v>
      </c>
      <c r="D47" s="265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</row>
    <row r="48" spans="1:223" s="108" customFormat="1" hidden="1" x14ac:dyDescent="0.25">
      <c r="A48" s="273" t="s">
        <v>114</v>
      </c>
      <c r="B48" s="254">
        <v>150000</v>
      </c>
      <c r="C48" s="264"/>
      <c r="D48" s="265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</row>
    <row r="49" spans="1:223" s="108" customFormat="1" hidden="1" x14ac:dyDescent="0.25">
      <c r="A49" s="273" t="s">
        <v>113</v>
      </c>
      <c r="B49" s="254">
        <v>70000</v>
      </c>
      <c r="C49" s="255"/>
      <c r="D49" s="265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</row>
    <row r="50" spans="1:223" s="108" customFormat="1" hidden="1" x14ac:dyDescent="0.25">
      <c r="A50" s="273" t="s">
        <v>97</v>
      </c>
      <c r="B50" s="254">
        <v>62700</v>
      </c>
      <c r="C50" s="255"/>
      <c r="D50" s="265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</row>
    <row r="51" spans="1:223" s="108" customFormat="1" hidden="1" x14ac:dyDescent="0.25">
      <c r="A51" s="273" t="s">
        <v>143</v>
      </c>
      <c r="B51" s="254">
        <v>60000</v>
      </c>
      <c r="C51" s="255"/>
      <c r="D51" s="265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</row>
    <row r="52" spans="1:223" s="108" customFormat="1" hidden="1" x14ac:dyDescent="0.25">
      <c r="A52" s="273" t="s">
        <v>267</v>
      </c>
      <c r="B52" s="254">
        <v>15000</v>
      </c>
      <c r="C52" s="255"/>
      <c r="D52" s="265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</row>
    <row r="53" spans="1:223" s="274" customFormat="1" hidden="1" x14ac:dyDescent="0.25">
      <c r="A53" s="261" t="s">
        <v>241</v>
      </c>
      <c r="B53" s="254">
        <v>125000</v>
      </c>
      <c r="C53" s="255"/>
      <c r="D53" s="265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</row>
    <row r="54" spans="1:223" s="108" customFormat="1" hidden="1" x14ac:dyDescent="0.25">
      <c r="A54" s="273" t="s">
        <v>24</v>
      </c>
      <c r="B54" s="254"/>
      <c r="C54" s="282">
        <f>SUM(B55:B56)</f>
        <v>1000000</v>
      </c>
      <c r="D54" s="265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</row>
    <row r="55" spans="1:223" s="108" customFormat="1" hidden="1" x14ac:dyDescent="0.25">
      <c r="A55" s="273" t="s">
        <v>25</v>
      </c>
      <c r="B55" s="254">
        <v>400000</v>
      </c>
      <c r="C55" s="283"/>
      <c r="D55" s="26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</row>
    <row r="56" spans="1:223" s="108" customFormat="1" hidden="1" x14ac:dyDescent="0.25">
      <c r="A56" s="273" t="s">
        <v>26</v>
      </c>
      <c r="B56" s="254">
        <v>600000</v>
      </c>
      <c r="C56" s="283"/>
      <c r="D56" s="265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</row>
    <row r="57" spans="1:223" s="274" customFormat="1" hidden="1" x14ac:dyDescent="0.25">
      <c r="A57" s="268" t="s">
        <v>301</v>
      </c>
      <c r="B57" s="264"/>
      <c r="C57" s="280">
        <f>SUM(B58:B63)</f>
        <v>974436</v>
      </c>
      <c r="D57" s="265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</row>
    <row r="58" spans="1:223" s="274" customFormat="1" hidden="1" x14ac:dyDescent="0.25">
      <c r="A58" s="273" t="s">
        <v>19</v>
      </c>
      <c r="B58" s="254">
        <v>40000</v>
      </c>
      <c r="C58" s="283"/>
      <c r="D58" s="265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</row>
    <row r="59" spans="1:223" s="108" customFormat="1" hidden="1" x14ac:dyDescent="0.25">
      <c r="A59" s="273" t="s">
        <v>20</v>
      </c>
      <c r="B59" s="254">
        <v>9000</v>
      </c>
      <c r="C59" s="283"/>
      <c r="D59" s="265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</row>
    <row r="60" spans="1:223" s="108" customFormat="1" hidden="1" x14ac:dyDescent="0.25">
      <c r="A60" s="273" t="s">
        <v>67</v>
      </c>
      <c r="B60" s="254">
        <v>110000</v>
      </c>
      <c r="C60" s="283"/>
      <c r="D60" s="265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</row>
    <row r="61" spans="1:223" s="108" customFormat="1" hidden="1" x14ac:dyDescent="0.25">
      <c r="A61" s="273" t="s">
        <v>18</v>
      </c>
      <c r="B61" s="254">
        <v>80000</v>
      </c>
      <c r="C61" s="283"/>
      <c r="D61" s="265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</row>
    <row r="62" spans="1:223" s="108" customFormat="1" hidden="1" x14ac:dyDescent="0.25">
      <c r="A62" s="273" t="s">
        <v>21</v>
      </c>
      <c r="B62" s="254">
        <v>635436</v>
      </c>
      <c r="C62" s="283"/>
      <c r="D62" s="265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</row>
    <row r="63" spans="1:223" s="108" customFormat="1" hidden="1" x14ac:dyDescent="0.25">
      <c r="A63" s="273" t="s">
        <v>277</v>
      </c>
      <c r="B63" s="254">
        <v>100000</v>
      </c>
      <c r="C63" s="283"/>
      <c r="D63" s="265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</row>
    <row r="64" spans="1:223" s="108" customFormat="1" hidden="1" x14ac:dyDescent="0.25">
      <c r="A64" s="268" t="s">
        <v>1</v>
      </c>
      <c r="B64" s="264"/>
      <c r="C64" s="280">
        <f>SUM(B65:B66)</f>
        <v>576200</v>
      </c>
      <c r="D64" s="265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</row>
    <row r="65" spans="1:223" s="108" customFormat="1" hidden="1" x14ac:dyDescent="0.25">
      <c r="A65" s="261" t="s">
        <v>2</v>
      </c>
      <c r="B65" s="254">
        <v>176200</v>
      </c>
      <c r="C65" s="283"/>
      <c r="D65" s="2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</row>
    <row r="66" spans="1:223" s="275" customFormat="1" hidden="1" x14ac:dyDescent="0.25">
      <c r="A66" s="261" t="s">
        <v>3</v>
      </c>
      <c r="B66" s="254">
        <v>400000</v>
      </c>
      <c r="C66" s="283"/>
      <c r="D66" s="265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</row>
    <row r="67" spans="1:223" s="275" customFormat="1" ht="15.75" hidden="1" x14ac:dyDescent="0.25">
      <c r="A67" s="273" t="s">
        <v>107</v>
      </c>
      <c r="B67" s="273"/>
      <c r="C67" s="282">
        <f>SUM(B68:B70)</f>
        <v>1235000</v>
      </c>
      <c r="D67" s="278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</row>
    <row r="68" spans="1:223" s="275" customFormat="1" ht="15.75" hidden="1" x14ac:dyDescent="0.25">
      <c r="A68" s="273" t="s">
        <v>108</v>
      </c>
      <c r="B68" s="254">
        <v>635000</v>
      </c>
      <c r="C68" s="273"/>
      <c r="D68" s="27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</row>
    <row r="69" spans="1:223" s="275" customFormat="1" ht="15.75" hidden="1" x14ac:dyDescent="0.25">
      <c r="A69" s="273" t="s">
        <v>296</v>
      </c>
      <c r="B69" s="254">
        <v>400000</v>
      </c>
      <c r="C69" s="273"/>
      <c r="D69" s="278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</row>
    <row r="70" spans="1:223" s="275" customFormat="1" ht="15.75" hidden="1" x14ac:dyDescent="0.25">
      <c r="A70" s="273" t="s">
        <v>297</v>
      </c>
      <c r="B70" s="254">
        <v>200000</v>
      </c>
      <c r="C70" s="273"/>
      <c r="D70" s="278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</row>
    <row r="71" spans="1:223" s="275" customFormat="1" ht="15.75" hidden="1" x14ac:dyDescent="0.25">
      <c r="A71" s="273" t="s">
        <v>110</v>
      </c>
      <c r="B71" s="254"/>
      <c r="C71" s="284">
        <f>SUM(B72:B74)</f>
        <v>237176.07</v>
      </c>
      <c r="D71" s="278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</row>
    <row r="72" spans="1:223" s="275" customFormat="1" ht="15.75" hidden="1" x14ac:dyDescent="0.25">
      <c r="A72" s="273" t="s">
        <v>112</v>
      </c>
      <c r="B72" s="254">
        <v>43978</v>
      </c>
      <c r="C72" s="273"/>
      <c r="D72" s="278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</row>
    <row r="73" spans="1:223" s="275" customFormat="1" ht="15.75" hidden="1" x14ac:dyDescent="0.25">
      <c r="A73" s="273" t="s">
        <v>111</v>
      </c>
      <c r="B73" s="254">
        <v>13198.07</v>
      </c>
      <c r="C73" s="273"/>
      <c r="D73" s="278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</row>
    <row r="74" spans="1:223" s="275" customFormat="1" ht="15.75" hidden="1" x14ac:dyDescent="0.25">
      <c r="A74" s="273" t="s">
        <v>275</v>
      </c>
      <c r="B74" s="254">
        <v>180000</v>
      </c>
      <c r="C74" s="273"/>
      <c r="D74" s="278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</row>
    <row r="75" spans="1:223" s="275" customFormat="1" ht="15.75" hidden="1" x14ac:dyDescent="0.25">
      <c r="A75" s="273" t="s">
        <v>188</v>
      </c>
      <c r="B75" s="254"/>
      <c r="C75" s="284">
        <f>SUM(B76)</f>
        <v>350000</v>
      </c>
      <c r="D75" s="278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</row>
    <row r="76" spans="1:223" s="108" customFormat="1" hidden="1" x14ac:dyDescent="0.25">
      <c r="A76" s="273" t="s">
        <v>11</v>
      </c>
      <c r="B76" s="254">
        <v>350000</v>
      </c>
      <c r="C76" s="261"/>
      <c r="D76" s="265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</row>
    <row r="77" spans="1:223" s="275" customFormat="1" hidden="1" x14ac:dyDescent="0.25">
      <c r="A77" s="273" t="s">
        <v>44</v>
      </c>
      <c r="B77" s="254"/>
      <c r="C77" s="254">
        <f>SUM(B78:B78)</f>
        <v>50000</v>
      </c>
      <c r="D77" s="265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</row>
    <row r="78" spans="1:223" s="275" customFormat="1" hidden="1" x14ac:dyDescent="0.25">
      <c r="A78" s="273" t="s">
        <v>279</v>
      </c>
      <c r="B78" s="254">
        <v>50000</v>
      </c>
      <c r="C78" s="255"/>
      <c r="D78" s="265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</row>
    <row r="79" spans="1:223" s="275" customFormat="1" hidden="1" x14ac:dyDescent="0.25">
      <c r="A79" s="273" t="s">
        <v>116</v>
      </c>
      <c r="B79" s="254"/>
      <c r="C79" s="280">
        <f>SUM(B80:B85)</f>
        <v>1050436</v>
      </c>
      <c r="D79" s="265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</row>
    <row r="80" spans="1:223" s="275" customFormat="1" hidden="1" x14ac:dyDescent="0.25">
      <c r="A80" s="273" t="s">
        <v>205</v>
      </c>
      <c r="B80" s="254">
        <v>250000</v>
      </c>
      <c r="C80" s="285"/>
      <c r="D80" s="265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</row>
    <row r="81" spans="1:223" s="275" customFormat="1" hidden="1" x14ac:dyDescent="0.25">
      <c r="A81" s="273" t="s">
        <v>206</v>
      </c>
      <c r="B81" s="254">
        <v>75000</v>
      </c>
      <c r="C81" s="255"/>
      <c r="D81" s="265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</row>
    <row r="82" spans="1:223" s="275" customFormat="1" hidden="1" x14ac:dyDescent="0.25">
      <c r="A82" s="273" t="s">
        <v>207</v>
      </c>
      <c r="B82" s="254">
        <v>15000</v>
      </c>
      <c r="C82" s="255"/>
      <c r="D82" s="265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</row>
    <row r="83" spans="1:223" s="275" customFormat="1" hidden="1" x14ac:dyDescent="0.25">
      <c r="A83" s="273" t="s">
        <v>209</v>
      </c>
      <c r="B83" s="254">
        <v>75000</v>
      </c>
      <c r="C83" s="255"/>
      <c r="D83" s="265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</row>
    <row r="84" spans="1:223" s="275" customFormat="1" hidden="1" x14ac:dyDescent="0.25">
      <c r="A84" s="273" t="s">
        <v>295</v>
      </c>
      <c r="B84" s="254"/>
      <c r="C84" s="264">
        <f>B85</f>
        <v>635436</v>
      </c>
      <c r="D84" s="265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</row>
    <row r="85" spans="1:223" s="275" customFormat="1" hidden="1" x14ac:dyDescent="0.25">
      <c r="A85" s="273" t="s">
        <v>21</v>
      </c>
      <c r="B85" s="254">
        <v>635436</v>
      </c>
      <c r="C85" s="255"/>
      <c r="D85" s="26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</row>
    <row r="86" spans="1:223" s="108" customFormat="1" ht="15.75" x14ac:dyDescent="0.25">
      <c r="A86" s="182" t="s">
        <v>63</v>
      </c>
      <c r="B86" s="254"/>
      <c r="C86" s="276">
        <f>'2015.2'!F91</f>
        <v>620673.32000000007</v>
      </c>
      <c r="D86" s="278">
        <f>C86/$C$176</f>
        <v>2.0763985932161819E-2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</row>
    <row r="87" spans="1:223" s="1" customFormat="1" hidden="1" x14ac:dyDescent="0.25">
      <c r="A87" s="14" t="s">
        <v>99</v>
      </c>
      <c r="B87" s="16"/>
      <c r="C87" s="262">
        <f>SUM(B88:B92)</f>
        <v>270350.82</v>
      </c>
      <c r="D87" s="23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</row>
    <row r="88" spans="1:223" hidden="1" x14ac:dyDescent="0.25">
      <c r="A88" s="17" t="s">
        <v>222</v>
      </c>
      <c r="B88" s="16">
        <v>81000</v>
      </c>
      <c r="C88" s="263"/>
      <c r="D88" s="237"/>
    </row>
    <row r="89" spans="1:223" ht="15.75" hidden="1" x14ac:dyDescent="0.25">
      <c r="A89" s="17" t="s">
        <v>223</v>
      </c>
      <c r="B89" s="16">
        <v>50000</v>
      </c>
      <c r="C89" s="263"/>
      <c r="D89" s="266"/>
    </row>
    <row r="90" spans="1:223" ht="15.75" hidden="1" x14ac:dyDescent="0.25">
      <c r="A90" s="17" t="s">
        <v>224</v>
      </c>
      <c r="B90" s="16">
        <v>106070.82</v>
      </c>
      <c r="C90" s="263"/>
      <c r="D90" s="266"/>
    </row>
    <row r="91" spans="1:223" ht="15.75" hidden="1" x14ac:dyDescent="0.25">
      <c r="A91" s="17" t="s">
        <v>225</v>
      </c>
      <c r="B91" s="16">
        <v>21780</v>
      </c>
      <c r="C91" s="263"/>
      <c r="D91" s="266"/>
    </row>
    <row r="92" spans="1:223" ht="15.75" hidden="1" x14ac:dyDescent="0.25">
      <c r="A92" s="17" t="s">
        <v>243</v>
      </c>
      <c r="B92" s="16">
        <v>11500</v>
      </c>
      <c r="C92" s="263"/>
      <c r="D92" s="266"/>
    </row>
    <row r="93" spans="1:223" hidden="1" x14ac:dyDescent="0.25">
      <c r="A93" s="14" t="s">
        <v>47</v>
      </c>
      <c r="B93" s="13"/>
      <c r="C93" s="262">
        <f>SUM(B94:B95)</f>
        <v>350322.5</v>
      </c>
      <c r="D93" s="237"/>
    </row>
    <row r="94" spans="1:223" hidden="1" x14ac:dyDescent="0.25">
      <c r="A94" s="17" t="s">
        <v>48</v>
      </c>
      <c r="B94" s="16">
        <v>99522.5</v>
      </c>
      <c r="C94" s="263"/>
      <c r="D94" s="237"/>
    </row>
    <row r="95" spans="1:223" hidden="1" x14ac:dyDescent="0.25">
      <c r="A95" s="17" t="s">
        <v>49</v>
      </c>
      <c r="B95" s="16">
        <v>250800</v>
      </c>
      <c r="C95" s="263"/>
      <c r="D95" s="237"/>
    </row>
    <row r="96" spans="1:223" s="28" customFormat="1" ht="21" x14ac:dyDescent="0.25">
      <c r="A96" s="257" t="s">
        <v>90</v>
      </c>
      <c r="B96" s="258"/>
      <c r="C96" s="267">
        <f>'2015.2'!F101</f>
        <v>4209058.71</v>
      </c>
      <c r="D96" s="266">
        <f>C96/$C$176</f>
        <v>0.14080971910003021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</row>
    <row r="97" spans="1:4" s="8" customFormat="1" ht="30.75" hidden="1" x14ac:dyDescent="0.3">
      <c r="A97" s="269"/>
      <c r="B97" s="270" t="s">
        <v>16</v>
      </c>
      <c r="C97" s="271" t="s">
        <v>17</v>
      </c>
      <c r="D97" s="84"/>
    </row>
    <row r="98" spans="1:4" s="8" customFormat="1" hidden="1" x14ac:dyDescent="0.25">
      <c r="A98" s="14" t="s">
        <v>281</v>
      </c>
      <c r="B98" s="235"/>
      <c r="C98" s="244">
        <f>SUM(B99:B99)</f>
        <v>14000</v>
      </c>
      <c r="D98" s="237"/>
    </row>
    <row r="99" spans="1:4" s="8" customFormat="1" hidden="1" x14ac:dyDescent="0.25">
      <c r="A99" s="247" t="s">
        <v>255</v>
      </c>
      <c r="B99" s="240">
        <v>14000</v>
      </c>
      <c r="C99" s="241"/>
      <c r="D99" s="237"/>
    </row>
    <row r="100" spans="1:4" hidden="1" x14ac:dyDescent="0.25">
      <c r="A100" s="232" t="s">
        <v>127</v>
      </c>
      <c r="B100" s="168"/>
      <c r="C100" s="233">
        <f>SUM(B101)</f>
        <v>22932.71</v>
      </c>
      <c r="D100" s="133"/>
    </row>
    <row r="101" spans="1:4" hidden="1" x14ac:dyDescent="0.25">
      <c r="A101" s="86" t="s">
        <v>139</v>
      </c>
      <c r="B101" s="16">
        <v>22932.71</v>
      </c>
      <c r="C101" s="123"/>
      <c r="D101" s="133"/>
    </row>
    <row r="102" spans="1:4" hidden="1" x14ac:dyDescent="0.25">
      <c r="A102" s="223" t="s">
        <v>72</v>
      </c>
      <c r="B102" s="168"/>
      <c r="C102" s="170">
        <f>SUM(B103:B105)</f>
        <v>38026</v>
      </c>
      <c r="D102" s="84"/>
    </row>
    <row r="103" spans="1:4" hidden="1" x14ac:dyDescent="0.25">
      <c r="A103" s="86" t="s">
        <v>73</v>
      </c>
      <c r="B103" s="16">
        <v>13000</v>
      </c>
      <c r="C103" s="56"/>
      <c r="D103" s="84"/>
    </row>
    <row r="104" spans="1:4" hidden="1" x14ac:dyDescent="0.25">
      <c r="A104" s="86" t="s">
        <v>147</v>
      </c>
      <c r="B104" s="16">
        <v>15026</v>
      </c>
      <c r="C104" s="56"/>
      <c r="D104" s="84"/>
    </row>
    <row r="105" spans="1:4" hidden="1" x14ac:dyDescent="0.25">
      <c r="A105" s="224" t="s">
        <v>147</v>
      </c>
      <c r="B105" s="49">
        <v>10000</v>
      </c>
      <c r="C105" s="56"/>
      <c r="D105" s="84"/>
    </row>
    <row r="106" spans="1:4" hidden="1" x14ac:dyDescent="0.25">
      <c r="A106" s="85" t="s">
        <v>35</v>
      </c>
      <c r="B106" s="16"/>
      <c r="C106" s="39">
        <f>SUM(B107:B115)</f>
        <v>1712500</v>
      </c>
      <c r="D106" s="84"/>
    </row>
    <row r="107" spans="1:4" hidden="1" x14ac:dyDescent="0.25">
      <c r="A107" s="248" t="s">
        <v>255</v>
      </c>
      <c r="B107" s="228">
        <v>320500</v>
      </c>
      <c r="C107" s="39"/>
      <c r="D107" s="84"/>
    </row>
    <row r="108" spans="1:4" hidden="1" x14ac:dyDescent="0.25">
      <c r="A108" s="86" t="s">
        <v>256</v>
      </c>
      <c r="B108" s="228">
        <v>250000</v>
      </c>
      <c r="C108" s="39"/>
      <c r="D108" s="84"/>
    </row>
    <row r="109" spans="1:4" hidden="1" x14ac:dyDescent="0.25">
      <c r="A109" s="86" t="s">
        <v>260</v>
      </c>
      <c r="B109" s="228">
        <v>395000</v>
      </c>
      <c r="C109" s="39"/>
      <c r="D109" s="84"/>
    </row>
    <row r="110" spans="1:4" hidden="1" x14ac:dyDescent="0.25">
      <c r="A110" s="86" t="s">
        <v>37</v>
      </c>
      <c r="B110" s="228">
        <v>130000</v>
      </c>
      <c r="C110" s="39"/>
      <c r="D110" s="84"/>
    </row>
    <row r="111" spans="1:4" hidden="1" x14ac:dyDescent="0.25">
      <c r="A111" s="86" t="s">
        <v>257</v>
      </c>
      <c r="B111" s="174">
        <v>130000</v>
      </c>
      <c r="C111" s="41"/>
      <c r="D111" s="84"/>
    </row>
    <row r="112" spans="1:4" hidden="1" x14ac:dyDescent="0.25">
      <c r="A112" s="86" t="s">
        <v>142</v>
      </c>
      <c r="B112" s="174">
        <v>20000</v>
      </c>
      <c r="C112" s="41"/>
      <c r="D112" s="84"/>
    </row>
    <row r="113" spans="1:4" hidden="1" x14ac:dyDescent="0.25">
      <c r="A113" s="86" t="s">
        <v>258</v>
      </c>
      <c r="B113" s="174">
        <v>140000</v>
      </c>
      <c r="C113" s="41"/>
      <c r="D113" s="84"/>
    </row>
    <row r="114" spans="1:4" hidden="1" x14ac:dyDescent="0.25">
      <c r="A114" s="86" t="s">
        <v>259</v>
      </c>
      <c r="B114" s="174">
        <v>300000</v>
      </c>
      <c r="C114" s="41"/>
      <c r="D114" s="84"/>
    </row>
    <row r="115" spans="1:4" hidden="1" x14ac:dyDescent="0.25">
      <c r="A115" s="86" t="s">
        <v>100</v>
      </c>
      <c r="B115" s="174">
        <v>27000</v>
      </c>
      <c r="C115" s="41"/>
      <c r="D115" s="84"/>
    </row>
    <row r="116" spans="1:4" hidden="1" x14ac:dyDescent="0.25">
      <c r="A116" s="85" t="s">
        <v>28</v>
      </c>
      <c r="C116" s="39">
        <f>SUM(B117:B125)</f>
        <v>399190</v>
      </c>
      <c r="D116" s="84"/>
    </row>
    <row r="117" spans="1:4" hidden="1" x14ac:dyDescent="0.25">
      <c r="A117" s="92" t="s">
        <v>29</v>
      </c>
      <c r="B117" s="228">
        <v>127090</v>
      </c>
      <c r="C117" s="40"/>
      <c r="D117" s="84"/>
    </row>
    <row r="118" spans="1:4" hidden="1" x14ac:dyDescent="0.25">
      <c r="A118" s="92" t="s">
        <v>29</v>
      </c>
      <c r="B118" s="16">
        <v>60000</v>
      </c>
      <c r="C118" s="40"/>
      <c r="D118" s="84"/>
    </row>
    <row r="119" spans="1:4" hidden="1" x14ac:dyDescent="0.25">
      <c r="A119" s="92" t="s">
        <v>253</v>
      </c>
      <c r="B119" s="16">
        <v>50000</v>
      </c>
      <c r="C119" s="40"/>
      <c r="D119" s="84"/>
    </row>
    <row r="120" spans="1:4" hidden="1" x14ac:dyDescent="0.25">
      <c r="A120" s="86" t="s">
        <v>51</v>
      </c>
      <c r="B120" s="16">
        <v>35200</v>
      </c>
      <c r="C120" s="40"/>
      <c r="D120" s="84"/>
    </row>
    <row r="121" spans="1:4" hidden="1" x14ac:dyDescent="0.25">
      <c r="A121" s="92" t="s">
        <v>33</v>
      </c>
      <c r="B121" s="16">
        <v>46400</v>
      </c>
      <c r="C121" s="40"/>
      <c r="D121" s="84"/>
    </row>
    <row r="122" spans="1:4" hidden="1" x14ac:dyDescent="0.25">
      <c r="A122" s="225" t="s">
        <v>92</v>
      </c>
      <c r="B122" s="16">
        <v>12500</v>
      </c>
      <c r="C122" s="44"/>
      <c r="D122" s="84"/>
    </row>
    <row r="123" spans="1:4" hidden="1" x14ac:dyDescent="0.25">
      <c r="A123" s="92" t="s">
        <v>93</v>
      </c>
      <c r="B123" s="16">
        <v>45000</v>
      </c>
      <c r="C123" s="44"/>
      <c r="D123" s="84"/>
    </row>
    <row r="124" spans="1:4" hidden="1" x14ac:dyDescent="0.25">
      <c r="A124" s="92" t="s">
        <v>95</v>
      </c>
      <c r="B124" s="16">
        <v>3000</v>
      </c>
      <c r="C124" s="44"/>
      <c r="D124" s="84"/>
    </row>
    <row r="125" spans="1:4" hidden="1" x14ac:dyDescent="0.25">
      <c r="A125" s="92" t="s">
        <v>128</v>
      </c>
      <c r="B125" s="16">
        <v>20000</v>
      </c>
      <c r="C125" s="45"/>
      <c r="D125" s="84"/>
    </row>
    <row r="126" spans="1:4" hidden="1" x14ac:dyDescent="0.25">
      <c r="A126" s="85" t="s">
        <v>22</v>
      </c>
      <c r="B126" s="16"/>
      <c r="C126" s="39">
        <f>SUM(B127:B136)</f>
        <v>471500</v>
      </c>
      <c r="D126" s="84"/>
    </row>
    <row r="127" spans="1:4" hidden="1" x14ac:dyDescent="0.25">
      <c r="A127" s="86" t="s">
        <v>54</v>
      </c>
      <c r="B127" s="16">
        <v>200000</v>
      </c>
      <c r="C127" s="40"/>
      <c r="D127" s="84"/>
    </row>
    <row r="128" spans="1:4" hidden="1" x14ac:dyDescent="0.25">
      <c r="A128" s="86" t="s">
        <v>55</v>
      </c>
      <c r="B128" s="16">
        <v>15000</v>
      </c>
      <c r="C128" s="40"/>
      <c r="D128" s="84"/>
    </row>
    <row r="129" spans="1:4" hidden="1" x14ac:dyDescent="0.25">
      <c r="A129" s="86" t="s">
        <v>56</v>
      </c>
      <c r="B129" s="16">
        <v>9000</v>
      </c>
      <c r="C129" s="44"/>
      <c r="D129" s="84"/>
    </row>
    <row r="130" spans="1:4" hidden="1" x14ac:dyDescent="0.25">
      <c r="A130" s="86" t="s">
        <v>57</v>
      </c>
      <c r="B130" s="150">
        <v>12000</v>
      </c>
      <c r="C130" s="44"/>
      <c r="D130" s="84"/>
    </row>
    <row r="131" spans="1:4" hidden="1" x14ac:dyDescent="0.25">
      <c r="A131" s="86" t="s">
        <v>130</v>
      </c>
      <c r="B131" s="16">
        <v>36000</v>
      </c>
      <c r="C131" s="44"/>
      <c r="D131" s="84"/>
    </row>
    <row r="132" spans="1:4" hidden="1" x14ac:dyDescent="0.25">
      <c r="A132" s="86" t="s">
        <v>132</v>
      </c>
      <c r="B132" s="16">
        <v>3500</v>
      </c>
      <c r="C132" s="44"/>
      <c r="D132" s="84"/>
    </row>
    <row r="133" spans="1:4" s="2" customFormat="1" hidden="1" x14ac:dyDescent="0.25">
      <c r="A133" s="86" t="s">
        <v>134</v>
      </c>
      <c r="B133" s="16">
        <v>8000</v>
      </c>
      <c r="C133" s="44"/>
      <c r="D133" s="84"/>
    </row>
    <row r="134" spans="1:4" hidden="1" x14ac:dyDescent="0.25">
      <c r="A134" s="86" t="s">
        <v>261</v>
      </c>
      <c r="B134" s="16">
        <v>8000</v>
      </c>
      <c r="C134" s="44"/>
      <c r="D134" s="84"/>
    </row>
    <row r="135" spans="1:4" s="2" customFormat="1" hidden="1" x14ac:dyDescent="0.25">
      <c r="A135" s="86" t="s">
        <v>94</v>
      </c>
      <c r="B135" s="16">
        <v>150000</v>
      </c>
      <c r="C135" s="44"/>
      <c r="D135" s="84"/>
    </row>
    <row r="136" spans="1:4" s="2" customFormat="1" hidden="1" x14ac:dyDescent="0.25">
      <c r="A136" s="86" t="s">
        <v>88</v>
      </c>
      <c r="B136" s="21">
        <v>30000</v>
      </c>
      <c r="C136" s="157"/>
      <c r="D136" s="84"/>
    </row>
    <row r="137" spans="1:4" s="2" customFormat="1" hidden="1" x14ac:dyDescent="0.25">
      <c r="A137" s="96" t="s">
        <v>96</v>
      </c>
      <c r="B137" s="21"/>
      <c r="C137" s="157">
        <f>SUM(B138:B144)</f>
        <v>378510</v>
      </c>
      <c r="D137" s="84"/>
    </row>
    <row r="138" spans="1:4" s="2" customFormat="1" hidden="1" x14ac:dyDescent="0.25">
      <c r="A138" s="95" t="s">
        <v>97</v>
      </c>
      <c r="B138" s="21">
        <v>80000</v>
      </c>
      <c r="C138" s="42"/>
      <c r="D138" s="84"/>
    </row>
    <row r="139" spans="1:4" s="2" customFormat="1" hidden="1" x14ac:dyDescent="0.25">
      <c r="A139" s="95" t="s">
        <v>119</v>
      </c>
      <c r="B139" s="21">
        <v>80000</v>
      </c>
      <c r="C139" s="41"/>
      <c r="D139" s="84"/>
    </row>
    <row r="140" spans="1:4" s="2" customFormat="1" hidden="1" x14ac:dyDescent="0.25">
      <c r="A140" s="95" t="s">
        <v>120</v>
      </c>
      <c r="B140" s="21">
        <v>75000</v>
      </c>
      <c r="C140" s="41"/>
      <c r="D140" s="84"/>
    </row>
    <row r="141" spans="1:4" s="2" customFormat="1" hidden="1" x14ac:dyDescent="0.25">
      <c r="A141" s="95" t="s">
        <v>144</v>
      </c>
      <c r="B141" s="21">
        <v>20000</v>
      </c>
      <c r="C141" s="41"/>
      <c r="D141" s="84"/>
    </row>
    <row r="142" spans="1:4" s="2" customFormat="1" hidden="1" x14ac:dyDescent="0.25">
      <c r="A142" s="95" t="s">
        <v>121</v>
      </c>
      <c r="B142" s="21">
        <v>77000</v>
      </c>
      <c r="C142" s="41"/>
      <c r="D142" s="84"/>
    </row>
    <row r="143" spans="1:4" s="2" customFormat="1" hidden="1" x14ac:dyDescent="0.25">
      <c r="A143" s="95" t="s">
        <v>123</v>
      </c>
      <c r="B143" s="21">
        <v>37510</v>
      </c>
      <c r="C143" s="41"/>
      <c r="D143" s="84"/>
    </row>
    <row r="144" spans="1:4" s="256" customFormat="1" hidden="1" x14ac:dyDescent="0.25">
      <c r="A144" s="253" t="s">
        <v>125</v>
      </c>
      <c r="B144" s="254">
        <v>9000</v>
      </c>
      <c r="C144" s="39"/>
      <c r="D144" s="84"/>
    </row>
    <row r="145" spans="1:4" s="2" customFormat="1" hidden="1" x14ac:dyDescent="0.25">
      <c r="A145" s="96" t="s">
        <v>201</v>
      </c>
      <c r="B145" s="21"/>
      <c r="C145" s="42">
        <f>B146</f>
        <v>60000</v>
      </c>
      <c r="D145" s="84"/>
    </row>
    <row r="146" spans="1:4" hidden="1" x14ac:dyDescent="0.25">
      <c r="A146" s="89" t="s">
        <v>265</v>
      </c>
      <c r="B146" s="16">
        <v>60000</v>
      </c>
      <c r="C146" s="40"/>
      <c r="D146" s="84"/>
    </row>
    <row r="147" spans="1:4" s="2" customFormat="1" hidden="1" x14ac:dyDescent="0.25">
      <c r="A147" s="91" t="s">
        <v>24</v>
      </c>
      <c r="B147" s="16"/>
      <c r="C147" s="39">
        <f>SUM(B148:B161)</f>
        <v>545900</v>
      </c>
      <c r="D147" s="84"/>
    </row>
    <row r="148" spans="1:4" s="2" customFormat="1" hidden="1" x14ac:dyDescent="0.25">
      <c r="A148" s="224" t="s">
        <v>78</v>
      </c>
      <c r="B148" s="16">
        <v>81500</v>
      </c>
      <c r="C148" s="40"/>
      <c r="D148" s="84"/>
    </row>
    <row r="149" spans="1:4" s="2" customFormat="1" hidden="1" x14ac:dyDescent="0.25">
      <c r="A149" s="92" t="s">
        <v>80</v>
      </c>
      <c r="B149" s="16">
        <v>36000</v>
      </c>
      <c r="C149" s="40"/>
      <c r="D149" s="84"/>
    </row>
    <row r="150" spans="1:4" s="2" customFormat="1" hidden="1" x14ac:dyDescent="0.25">
      <c r="A150" s="92" t="s">
        <v>204</v>
      </c>
      <c r="B150" s="16">
        <v>35000</v>
      </c>
      <c r="C150" s="40"/>
      <c r="D150" s="84"/>
    </row>
    <row r="151" spans="1:4" s="2" customFormat="1" hidden="1" x14ac:dyDescent="0.25">
      <c r="A151" s="92" t="s">
        <v>168</v>
      </c>
      <c r="B151" s="16">
        <v>7500</v>
      </c>
      <c r="C151" s="40"/>
      <c r="D151" s="84"/>
    </row>
    <row r="152" spans="1:4" hidden="1" x14ac:dyDescent="0.25">
      <c r="A152" s="92" t="s">
        <v>169</v>
      </c>
      <c r="B152" s="16">
        <v>7500</v>
      </c>
      <c r="C152" s="40"/>
      <c r="D152" s="84"/>
    </row>
    <row r="153" spans="1:4" hidden="1" x14ac:dyDescent="0.25">
      <c r="A153" s="92" t="s">
        <v>268</v>
      </c>
      <c r="B153" s="16">
        <v>17500</v>
      </c>
      <c r="C153" s="40"/>
      <c r="D153" s="84"/>
    </row>
    <row r="154" spans="1:4" hidden="1" x14ac:dyDescent="0.25">
      <c r="A154" s="92" t="s">
        <v>213</v>
      </c>
      <c r="B154" s="49">
        <v>18000</v>
      </c>
      <c r="C154" s="40"/>
      <c r="D154" s="84"/>
    </row>
    <row r="155" spans="1:4" hidden="1" x14ac:dyDescent="0.25">
      <c r="A155" s="92" t="s">
        <v>173</v>
      </c>
      <c r="B155" s="16">
        <v>7500</v>
      </c>
      <c r="C155" s="40"/>
      <c r="D155" s="84"/>
    </row>
    <row r="156" spans="1:4" hidden="1" x14ac:dyDescent="0.25">
      <c r="A156" s="92" t="s">
        <v>269</v>
      </c>
      <c r="B156" s="16">
        <v>276900</v>
      </c>
      <c r="C156" s="40"/>
      <c r="D156" s="84"/>
    </row>
    <row r="157" spans="1:4" hidden="1" x14ac:dyDescent="0.25">
      <c r="A157" s="92" t="s">
        <v>270</v>
      </c>
      <c r="B157" s="16">
        <v>7500</v>
      </c>
      <c r="C157" s="40"/>
      <c r="D157" s="84"/>
    </row>
    <row r="158" spans="1:4" hidden="1" x14ac:dyDescent="0.25">
      <c r="A158" s="92" t="s">
        <v>271</v>
      </c>
      <c r="B158" s="16">
        <v>6000</v>
      </c>
      <c r="C158" s="40"/>
      <c r="D158" s="84"/>
    </row>
    <row r="159" spans="1:4" hidden="1" x14ac:dyDescent="0.25">
      <c r="A159" s="226" t="s">
        <v>81</v>
      </c>
      <c r="B159" s="16">
        <v>20000</v>
      </c>
      <c r="C159" s="40"/>
      <c r="D159" s="84"/>
    </row>
    <row r="160" spans="1:4" hidden="1" x14ac:dyDescent="0.25">
      <c r="A160" s="226" t="s">
        <v>178</v>
      </c>
      <c r="B160" s="16">
        <v>20000</v>
      </c>
      <c r="C160" s="40"/>
      <c r="D160" s="84"/>
    </row>
    <row r="161" spans="1:4" hidden="1" x14ac:dyDescent="0.25">
      <c r="A161" s="92" t="s">
        <v>212</v>
      </c>
      <c r="B161" s="16">
        <v>5000</v>
      </c>
      <c r="C161" s="40"/>
      <c r="D161" s="84"/>
    </row>
    <row r="162" spans="1:4" hidden="1" x14ac:dyDescent="0.25">
      <c r="A162" s="91" t="s">
        <v>301</v>
      </c>
      <c r="B162" s="16"/>
      <c r="C162" s="230">
        <f>SUM(B163:B164)</f>
        <v>124000</v>
      </c>
      <c r="D162" s="84"/>
    </row>
    <row r="163" spans="1:4" hidden="1" x14ac:dyDescent="0.25">
      <c r="A163" s="92" t="s">
        <v>58</v>
      </c>
      <c r="B163" s="16">
        <v>24000</v>
      </c>
      <c r="C163" s="39"/>
      <c r="D163" s="84"/>
    </row>
    <row r="164" spans="1:4" hidden="1" x14ac:dyDescent="0.25">
      <c r="A164" s="92" t="s">
        <v>278</v>
      </c>
      <c r="B164" s="16">
        <v>100000</v>
      </c>
      <c r="C164" s="39"/>
      <c r="D164" s="84"/>
    </row>
    <row r="165" spans="1:4" hidden="1" x14ac:dyDescent="0.25">
      <c r="A165" s="85" t="s">
        <v>47</v>
      </c>
      <c r="B165" s="16"/>
      <c r="C165" s="229">
        <f>SUM(B166:B166)</f>
        <v>30000</v>
      </c>
      <c r="D165" s="84"/>
    </row>
    <row r="166" spans="1:4" hidden="1" x14ac:dyDescent="0.25">
      <c r="A166" s="86" t="s">
        <v>50</v>
      </c>
      <c r="B166" s="16">
        <v>30000</v>
      </c>
      <c r="C166" s="39"/>
      <c r="D166" s="130"/>
    </row>
    <row r="167" spans="1:4" s="29" customFormat="1" ht="18.75" hidden="1" x14ac:dyDescent="0.25">
      <c r="A167" s="227" t="s">
        <v>116</v>
      </c>
      <c r="B167" s="16"/>
      <c r="C167" s="39">
        <f>SUM(B168:B170)</f>
        <v>328000</v>
      </c>
      <c r="D167" s="130"/>
    </row>
    <row r="168" spans="1:4" hidden="1" x14ac:dyDescent="0.25">
      <c r="A168" s="221" t="s">
        <v>210</v>
      </c>
      <c r="B168" s="16">
        <v>105000</v>
      </c>
      <c r="C168" s="39"/>
      <c r="D168" s="130"/>
    </row>
    <row r="169" spans="1:4" hidden="1" x14ac:dyDescent="0.25">
      <c r="A169" s="221" t="s">
        <v>209</v>
      </c>
      <c r="B169" s="16">
        <v>48000</v>
      </c>
      <c r="C169" s="125"/>
      <c r="D169" s="133"/>
    </row>
    <row r="170" spans="1:4" hidden="1" x14ac:dyDescent="0.25">
      <c r="A170" s="221" t="s">
        <v>284</v>
      </c>
      <c r="B170" s="16">
        <v>175000</v>
      </c>
      <c r="C170" s="125"/>
      <c r="D170" s="133"/>
    </row>
    <row r="171" spans="1:4" hidden="1" x14ac:dyDescent="0.25">
      <c r="A171" s="85" t="s">
        <v>118</v>
      </c>
      <c r="B171" s="16"/>
      <c r="C171" s="125">
        <f>SUM(B172:B174)</f>
        <v>84500</v>
      </c>
      <c r="D171" s="133"/>
    </row>
    <row r="172" spans="1:4" hidden="1" x14ac:dyDescent="0.25">
      <c r="A172" s="86" t="s">
        <v>190</v>
      </c>
      <c r="B172" s="16">
        <v>12000</v>
      </c>
      <c r="C172" s="123"/>
      <c r="D172" s="133"/>
    </row>
    <row r="173" spans="1:4" hidden="1" x14ac:dyDescent="0.25">
      <c r="A173" s="101" t="s">
        <v>71</v>
      </c>
      <c r="B173" s="37">
        <v>62000</v>
      </c>
      <c r="C173" s="238"/>
      <c r="D173" s="133"/>
    </row>
    <row r="174" spans="1:4" ht="15.75" hidden="1" thickBot="1" x14ac:dyDescent="0.3">
      <c r="A174" s="231" t="s">
        <v>191</v>
      </c>
      <c r="B174" s="49">
        <v>10500</v>
      </c>
      <c r="C174" s="135"/>
      <c r="D174" s="136"/>
    </row>
    <row r="175" spans="1:4" x14ac:dyDescent="0.25">
      <c r="A175" s="149"/>
      <c r="B175" s="150"/>
      <c r="C175" s="150"/>
      <c r="D175" s="63"/>
    </row>
    <row r="176" spans="1:4" ht="18.75" x14ac:dyDescent="0.25">
      <c r="A176"/>
      <c r="B176"/>
      <c r="C176" s="369">
        <f>C96+C3</f>
        <v>29891819.520000003</v>
      </c>
      <c r="D176"/>
    </row>
  </sheetData>
  <pageMargins left="0.70866141732283472" right="0.70866141732283472" top="2.9133858267716537" bottom="0.74803149606299213" header="0.31496062992125984" footer="0.31496062992125984"/>
  <pageSetup paperSize="9" scale="82" orientation="landscape" r:id="rId1"/>
  <headerFooter scaleWithDoc="0" alignWithMargins="0"/>
  <colBreaks count="1" manualBreakCount="1">
    <brk id="4" max="1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8"/>
  <sheetViews>
    <sheetView tabSelected="1" zoomScaleNormal="100" zoomScaleSheetLayoutView="85" zoomScalePageLayoutView="70" workbookViewId="0"/>
  </sheetViews>
  <sheetFormatPr baseColWidth="10" defaultRowHeight="15" x14ac:dyDescent="0.25"/>
  <cols>
    <col min="1" max="1" width="13.7109375" style="121" customWidth="1"/>
    <col min="2" max="2" width="52.85546875" style="63" customWidth="1"/>
    <col min="3" max="3" width="21.85546875" style="62" customWidth="1"/>
    <col min="4" max="4" width="25.5703125" style="63" customWidth="1"/>
    <col min="5" max="5" width="16.28515625" style="63" customWidth="1"/>
    <col min="6" max="6" width="23.7109375" style="64" bestFit="1" customWidth="1"/>
    <col min="7" max="7" width="13.28515625" style="67" customWidth="1"/>
  </cols>
  <sheetData>
    <row r="1" spans="1:38" s="295" customFormat="1" ht="27.75" customHeight="1" x14ac:dyDescent="0.25">
      <c r="A1" s="302"/>
      <c r="B1" s="373" t="s">
        <v>65</v>
      </c>
      <c r="C1" s="374"/>
      <c r="D1" s="374"/>
      <c r="E1" s="374"/>
      <c r="F1" s="375">
        <v>2015</v>
      </c>
      <c r="G1" s="29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s="5" customFormat="1" ht="15.75" thickBot="1" x14ac:dyDescent="0.3">
      <c r="A2" s="121"/>
      <c r="B2" s="149"/>
      <c r="C2" s="150"/>
      <c r="D2" s="149"/>
      <c r="E2" s="149"/>
      <c r="F2" s="303"/>
      <c r="G2" s="6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27" customFormat="1" ht="37.5" customHeight="1" thickBot="1" x14ac:dyDescent="0.3">
      <c r="A3" s="351"/>
      <c r="B3" s="165" t="s">
        <v>60</v>
      </c>
      <c r="C3" s="25"/>
      <c r="D3" s="26"/>
      <c r="E3" s="26"/>
      <c r="F3" s="50">
        <f>SUM(F5+F7+F27+F91)</f>
        <v>25682760.810000002</v>
      </c>
      <c r="G3" s="306">
        <f>F3/$F$188</f>
        <v>0.85919028089996974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8" customFormat="1" ht="31.5" thickBot="1" x14ac:dyDescent="0.35">
      <c r="A4" s="315" t="s">
        <v>145</v>
      </c>
      <c r="B4" s="316"/>
      <c r="C4" s="317" t="s">
        <v>16</v>
      </c>
      <c r="D4" s="318" t="s">
        <v>0</v>
      </c>
      <c r="E4" s="318" t="s">
        <v>6</v>
      </c>
      <c r="F4" s="319" t="s">
        <v>17</v>
      </c>
      <c r="G4" s="79" t="s">
        <v>101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3" customFormat="1" ht="15.75" x14ac:dyDescent="0.25">
      <c r="A5" s="132"/>
      <c r="B5" s="80" t="s">
        <v>61</v>
      </c>
      <c r="C5" s="313"/>
      <c r="D5" s="80"/>
      <c r="E5" s="80"/>
      <c r="F5" s="314">
        <f>SUM(C6:C6)</f>
        <v>7685000</v>
      </c>
      <c r="G5" s="117">
        <f>F5/$F$188</f>
        <v>0.25709375084571628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108" customFormat="1" x14ac:dyDescent="0.25">
      <c r="A6" s="311" t="s">
        <v>158</v>
      </c>
      <c r="B6" s="17" t="s">
        <v>262</v>
      </c>
      <c r="C6" s="16">
        <v>7685000</v>
      </c>
      <c r="D6" s="261" t="s">
        <v>8</v>
      </c>
      <c r="E6" s="261" t="s">
        <v>9</v>
      </c>
      <c r="F6" s="262"/>
      <c r="G6" s="10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s="3" customFormat="1" ht="15.75" x14ac:dyDescent="0.25">
      <c r="A7" s="129"/>
      <c r="B7" s="292" t="s">
        <v>62</v>
      </c>
      <c r="C7" s="293"/>
      <c r="D7" s="292"/>
      <c r="E7" s="292"/>
      <c r="F7" s="307">
        <f>SUM(F8:F24)</f>
        <v>8088840.4199999999</v>
      </c>
      <c r="G7" s="162">
        <f>F7/$F$188</f>
        <v>0.27060381568903569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s="1" customFormat="1" x14ac:dyDescent="0.25">
      <c r="A8" s="250" t="s">
        <v>154</v>
      </c>
      <c r="B8" s="308" t="s">
        <v>28</v>
      </c>
      <c r="C8" s="16"/>
      <c r="D8" s="17"/>
      <c r="E8" s="17"/>
      <c r="F8" s="262">
        <f>SUM(C9)</f>
        <v>200000</v>
      </c>
      <c r="G8" s="84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x14ac:dyDescent="0.25">
      <c r="A9" s="129" t="s">
        <v>154</v>
      </c>
      <c r="B9" s="36" t="s">
        <v>30</v>
      </c>
      <c r="C9" s="16">
        <v>200000</v>
      </c>
      <c r="D9" s="17" t="s">
        <v>8</v>
      </c>
      <c r="E9" s="17" t="s">
        <v>9</v>
      </c>
      <c r="F9" s="263"/>
      <c r="G9" s="84"/>
    </row>
    <row r="10" spans="1:38" x14ac:dyDescent="0.25">
      <c r="A10" s="250" t="s">
        <v>158</v>
      </c>
      <c r="B10" s="309" t="s">
        <v>201</v>
      </c>
      <c r="C10" s="13"/>
      <c r="D10" s="14"/>
      <c r="E10" s="14"/>
      <c r="F10" s="262">
        <f>SUM(C11:C16)</f>
        <v>5504132.4199999999</v>
      </c>
      <c r="G10" s="84"/>
    </row>
    <row r="11" spans="1:38" s="1" customFormat="1" x14ac:dyDescent="0.25">
      <c r="A11" s="129" t="s">
        <v>158</v>
      </c>
      <c r="B11" s="242" t="s">
        <v>12</v>
      </c>
      <c r="C11" s="16">
        <v>3720000</v>
      </c>
      <c r="D11" s="17" t="s">
        <v>8</v>
      </c>
      <c r="E11" s="17" t="s">
        <v>9</v>
      </c>
      <c r="F11" s="263"/>
      <c r="G11" s="84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x14ac:dyDescent="0.25">
      <c r="A12" s="129" t="s">
        <v>158</v>
      </c>
      <c r="B12" s="310" t="s">
        <v>163</v>
      </c>
      <c r="C12" s="16">
        <v>1135066.82</v>
      </c>
      <c r="D12" s="17" t="s">
        <v>8</v>
      </c>
      <c r="E12" s="17" t="s">
        <v>9</v>
      </c>
      <c r="F12" s="263"/>
      <c r="G12" s="84"/>
    </row>
    <row r="13" spans="1:38" x14ac:dyDescent="0.25">
      <c r="A13" s="129" t="s">
        <v>158</v>
      </c>
      <c r="B13" s="310" t="s">
        <v>264</v>
      </c>
      <c r="C13" s="16">
        <v>324065.59999999998</v>
      </c>
      <c r="D13" s="17" t="s">
        <v>285</v>
      </c>
      <c r="E13" s="17" t="s">
        <v>34</v>
      </c>
      <c r="F13" s="263"/>
      <c r="G13" s="84"/>
    </row>
    <row r="14" spans="1:38" x14ac:dyDescent="0.25">
      <c r="A14" s="129" t="s">
        <v>158</v>
      </c>
      <c r="B14" s="310" t="s">
        <v>287</v>
      </c>
      <c r="C14" s="16">
        <v>180000</v>
      </c>
      <c r="D14" s="17" t="s">
        <v>288</v>
      </c>
      <c r="E14" s="17" t="s">
        <v>34</v>
      </c>
      <c r="F14" s="263"/>
      <c r="G14" s="84"/>
    </row>
    <row r="15" spans="1:38" x14ac:dyDescent="0.25">
      <c r="A15" s="129" t="s">
        <v>158</v>
      </c>
      <c r="B15" s="310" t="s">
        <v>266</v>
      </c>
      <c r="C15" s="16">
        <v>100000</v>
      </c>
      <c r="D15" s="17" t="s">
        <v>300</v>
      </c>
      <c r="E15" s="17" t="s">
        <v>34</v>
      </c>
      <c r="F15" s="263"/>
      <c r="G15" s="84"/>
    </row>
    <row r="16" spans="1:38" x14ac:dyDescent="0.25">
      <c r="A16" s="129" t="s">
        <v>158</v>
      </c>
      <c r="B16" s="310" t="s">
        <v>289</v>
      </c>
      <c r="C16" s="16">
        <v>45000</v>
      </c>
      <c r="D16" s="17" t="s">
        <v>290</v>
      </c>
      <c r="E16" s="17" t="s">
        <v>34</v>
      </c>
      <c r="F16" s="263"/>
      <c r="G16" s="84"/>
    </row>
    <row r="17" spans="1:38" x14ac:dyDescent="0.25">
      <c r="A17" s="250" t="s">
        <v>159</v>
      </c>
      <c r="B17" s="308" t="s">
        <v>77</v>
      </c>
      <c r="C17" s="16"/>
      <c r="D17" s="17"/>
      <c r="E17" s="17"/>
      <c r="F17" s="262">
        <f>SUM(C18)</f>
        <v>100000</v>
      </c>
      <c r="G17" s="84"/>
    </row>
    <row r="18" spans="1:38" x14ac:dyDescent="0.25">
      <c r="A18" s="129" t="s">
        <v>159</v>
      </c>
      <c r="B18" s="36" t="s">
        <v>66</v>
      </c>
      <c r="C18" s="16">
        <v>100000</v>
      </c>
      <c r="D18" s="17" t="s">
        <v>8</v>
      </c>
      <c r="E18" s="17" t="s">
        <v>9</v>
      </c>
      <c r="F18" s="263"/>
      <c r="G18" s="84"/>
    </row>
    <row r="19" spans="1:38" x14ac:dyDescent="0.25">
      <c r="A19" s="250" t="s">
        <v>160</v>
      </c>
      <c r="B19" s="309" t="s">
        <v>301</v>
      </c>
      <c r="C19" s="16"/>
      <c r="D19" s="17"/>
      <c r="E19" s="17"/>
      <c r="F19" s="262">
        <f>SUM(C20:C22)</f>
        <v>1284708</v>
      </c>
      <c r="G19" s="84"/>
    </row>
    <row r="20" spans="1:38" x14ac:dyDescent="0.25">
      <c r="A20" s="129" t="s">
        <v>160</v>
      </c>
      <c r="B20" s="242" t="s">
        <v>14</v>
      </c>
      <c r="C20" s="16">
        <v>363000</v>
      </c>
      <c r="D20" s="17" t="s">
        <v>8</v>
      </c>
      <c r="E20" s="17" t="s">
        <v>9</v>
      </c>
      <c r="F20" s="263"/>
      <c r="G20" s="84"/>
    </row>
    <row r="21" spans="1:38" x14ac:dyDescent="0.25">
      <c r="A21" s="129" t="s">
        <v>160</v>
      </c>
      <c r="B21" s="242" t="s">
        <v>15</v>
      </c>
      <c r="C21" s="16">
        <v>290000</v>
      </c>
      <c r="D21" s="17" t="s">
        <v>8</v>
      </c>
      <c r="E21" s="17" t="s">
        <v>9</v>
      </c>
      <c r="F21" s="263"/>
      <c r="G21" s="84"/>
    </row>
    <row r="22" spans="1:38" x14ac:dyDescent="0.25">
      <c r="A22" s="129" t="s">
        <v>160</v>
      </c>
      <c r="B22" s="261" t="s">
        <v>27</v>
      </c>
      <c r="C22" s="16">
        <v>631708</v>
      </c>
      <c r="D22" s="17" t="s">
        <v>8</v>
      </c>
      <c r="E22" s="17" t="s">
        <v>9</v>
      </c>
      <c r="F22" s="263"/>
      <c r="G22" s="84"/>
    </row>
    <row r="23" spans="1:38" x14ac:dyDescent="0.25">
      <c r="A23" s="250" t="s">
        <v>189</v>
      </c>
      <c r="B23" s="309" t="s">
        <v>188</v>
      </c>
      <c r="C23" s="13"/>
      <c r="D23" s="14"/>
      <c r="E23" s="14"/>
      <c r="F23" s="262">
        <f>SUM(C24)</f>
        <v>1000000</v>
      </c>
      <c r="G23" s="84"/>
    </row>
    <row r="24" spans="1:38" ht="15.75" thickBot="1" x14ac:dyDescent="0.3">
      <c r="A24" s="134" t="s">
        <v>189</v>
      </c>
      <c r="B24" s="301" t="s">
        <v>10</v>
      </c>
      <c r="C24" s="11">
        <v>1000000</v>
      </c>
      <c r="D24" s="12" t="s">
        <v>8</v>
      </c>
      <c r="E24" s="12" t="s">
        <v>9</v>
      </c>
      <c r="F24" s="312"/>
      <c r="G24" s="222"/>
    </row>
    <row r="25" spans="1:38" ht="15.75" thickBot="1" x14ac:dyDescent="0.3">
      <c r="B25" s="304" t="s">
        <v>315</v>
      </c>
      <c r="C25" s="150"/>
      <c r="D25" s="149"/>
      <c r="E25" s="149"/>
      <c r="F25" s="154"/>
      <c r="G25" s="57"/>
    </row>
    <row r="26" spans="1:38" s="8" customFormat="1" ht="31.5" thickBot="1" x14ac:dyDescent="0.35">
      <c r="A26" s="315" t="s">
        <v>145</v>
      </c>
      <c r="B26" s="316"/>
      <c r="C26" s="317" t="s">
        <v>16</v>
      </c>
      <c r="D26" s="318" t="s">
        <v>0</v>
      </c>
      <c r="E26" s="318" t="s">
        <v>6</v>
      </c>
      <c r="F26" s="319" t="s">
        <v>17</v>
      </c>
      <c r="G26" s="306" t="s">
        <v>101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ht="15.75" x14ac:dyDescent="0.25">
      <c r="A27" s="132"/>
      <c r="B27" s="80" t="s">
        <v>64</v>
      </c>
      <c r="C27" s="328"/>
      <c r="D27" s="329"/>
      <c r="E27" s="329"/>
      <c r="F27" s="314">
        <f>SUM(F28:F88)</f>
        <v>9288247.0700000003</v>
      </c>
      <c r="G27" s="117">
        <f>F27/$F$188</f>
        <v>0.31072872843305588</v>
      </c>
    </row>
    <row r="28" spans="1:38" ht="15.75" x14ac:dyDescent="0.25">
      <c r="A28" s="250" t="s">
        <v>280</v>
      </c>
      <c r="B28" s="320" t="s">
        <v>281</v>
      </c>
      <c r="C28" s="290"/>
      <c r="D28" s="23"/>
      <c r="E28" s="23"/>
      <c r="F28" s="321">
        <f>SUM(C29:C29)</f>
        <v>60000</v>
      </c>
      <c r="G28" s="94"/>
    </row>
    <row r="29" spans="1:38" ht="15.75" x14ac:dyDescent="0.25">
      <c r="A29" s="129" t="s">
        <v>280</v>
      </c>
      <c r="B29" s="322" t="s">
        <v>303</v>
      </c>
      <c r="C29" s="290">
        <v>60000</v>
      </c>
      <c r="D29" s="23" t="s">
        <v>283</v>
      </c>
      <c r="E29" s="23" t="s">
        <v>34</v>
      </c>
      <c r="F29" s="321"/>
      <c r="G29" s="94"/>
    </row>
    <row r="30" spans="1:38" x14ac:dyDescent="0.25">
      <c r="A30" s="250" t="s">
        <v>184</v>
      </c>
      <c r="B30" s="308" t="s">
        <v>98</v>
      </c>
      <c r="C30" s="16"/>
      <c r="D30" s="17"/>
      <c r="E30" s="22"/>
      <c r="F30" s="323">
        <f>SUM(C31:C31)</f>
        <v>14320</v>
      </c>
      <c r="G30" s="246"/>
    </row>
    <row r="31" spans="1:38" x14ac:dyDescent="0.25">
      <c r="A31" s="129" t="s">
        <v>184</v>
      </c>
      <c r="B31" s="36" t="s">
        <v>227</v>
      </c>
      <c r="C31" s="16">
        <v>14320</v>
      </c>
      <c r="D31" s="17" t="s">
        <v>7</v>
      </c>
      <c r="E31" s="22" t="s">
        <v>9</v>
      </c>
      <c r="F31" s="324"/>
      <c r="G31" s="84"/>
    </row>
    <row r="32" spans="1:38" x14ac:dyDescent="0.25">
      <c r="A32" s="250" t="s">
        <v>153</v>
      </c>
      <c r="B32" s="308" t="s">
        <v>35</v>
      </c>
      <c r="C32" s="16"/>
      <c r="D32" s="17"/>
      <c r="E32" s="17"/>
      <c r="F32" s="262">
        <f>SUM(C33:C34)</f>
        <v>2097000</v>
      </c>
      <c r="G32" s="84"/>
    </row>
    <row r="33" spans="1:38" x14ac:dyDescent="0.25">
      <c r="A33" s="129" t="s">
        <v>153</v>
      </c>
      <c r="B33" s="36" t="s">
        <v>244</v>
      </c>
      <c r="C33" s="16">
        <v>1600000</v>
      </c>
      <c r="D33" s="17" t="s">
        <v>8</v>
      </c>
      <c r="E33" s="17" t="s">
        <v>9</v>
      </c>
      <c r="F33" s="262"/>
      <c r="G33" s="84"/>
    </row>
    <row r="34" spans="1:38" x14ac:dyDescent="0.25">
      <c r="A34" s="129" t="s">
        <v>153</v>
      </c>
      <c r="B34" s="325" t="s">
        <v>245</v>
      </c>
      <c r="C34" s="16">
        <v>497000</v>
      </c>
      <c r="D34" s="22" t="s">
        <v>8</v>
      </c>
      <c r="E34" s="22" t="s">
        <v>9</v>
      </c>
      <c r="F34" s="324"/>
      <c r="G34" s="84"/>
    </row>
    <row r="35" spans="1:38" x14ac:dyDescent="0.25">
      <c r="A35" s="250" t="s">
        <v>154</v>
      </c>
      <c r="B35" s="308" t="s">
        <v>28</v>
      </c>
      <c r="C35" s="21"/>
      <c r="D35" s="17"/>
      <c r="E35" s="17"/>
      <c r="F35" s="262">
        <f>SUM(C36:C41)</f>
        <v>1104415</v>
      </c>
      <c r="G35" s="84"/>
    </row>
    <row r="36" spans="1:38" x14ac:dyDescent="0.25">
      <c r="A36" s="129" t="s">
        <v>154</v>
      </c>
      <c r="B36" s="36" t="s">
        <v>29</v>
      </c>
      <c r="C36" s="16">
        <v>118460</v>
      </c>
      <c r="D36" s="22" t="s">
        <v>8</v>
      </c>
      <c r="E36" s="17" t="s">
        <v>34</v>
      </c>
      <c r="F36" s="263"/>
      <c r="G36" s="84"/>
    </row>
    <row r="37" spans="1:38" x14ac:dyDescent="0.25">
      <c r="A37" s="129" t="s">
        <v>154</v>
      </c>
      <c r="B37" s="36" t="s">
        <v>70</v>
      </c>
      <c r="C37" s="16">
        <v>30000</v>
      </c>
      <c r="D37" s="17" t="s">
        <v>293</v>
      </c>
      <c r="E37" s="17" t="s">
        <v>34</v>
      </c>
      <c r="F37" s="263"/>
      <c r="G37" s="84"/>
    </row>
    <row r="38" spans="1:38" x14ac:dyDescent="0.25">
      <c r="A38" s="129" t="s">
        <v>154</v>
      </c>
      <c r="B38" s="36" t="s">
        <v>246</v>
      </c>
      <c r="C38" s="16">
        <v>80000</v>
      </c>
      <c r="D38" s="17" t="s">
        <v>8</v>
      </c>
      <c r="E38" s="17" t="s">
        <v>9</v>
      </c>
      <c r="F38" s="263"/>
      <c r="G38" s="84"/>
    </row>
    <row r="39" spans="1:38" x14ac:dyDescent="0.25">
      <c r="A39" s="129" t="s">
        <v>154</v>
      </c>
      <c r="B39" s="36" t="s">
        <v>31</v>
      </c>
      <c r="C39" s="16">
        <v>300000</v>
      </c>
      <c r="D39" s="17" t="s">
        <v>8</v>
      </c>
      <c r="E39" s="17" t="s">
        <v>9</v>
      </c>
      <c r="F39" s="263"/>
      <c r="G39" s="84"/>
    </row>
    <row r="40" spans="1:38" x14ac:dyDescent="0.25">
      <c r="A40" s="129" t="s">
        <v>154</v>
      </c>
      <c r="B40" s="36" t="s">
        <v>106</v>
      </c>
      <c r="C40" s="16">
        <v>400000</v>
      </c>
      <c r="D40" s="17" t="s">
        <v>8</v>
      </c>
      <c r="E40" s="17" t="s">
        <v>9</v>
      </c>
      <c r="F40" s="263"/>
      <c r="G40" s="84"/>
    </row>
    <row r="41" spans="1:38" s="2" customFormat="1" x14ac:dyDescent="0.25">
      <c r="A41" s="129" t="s">
        <v>154</v>
      </c>
      <c r="B41" s="36" t="s">
        <v>247</v>
      </c>
      <c r="C41" s="16">
        <v>175955</v>
      </c>
      <c r="D41" s="22" t="s">
        <v>8</v>
      </c>
      <c r="E41" s="17" t="s">
        <v>34</v>
      </c>
      <c r="F41" s="263"/>
      <c r="G41" s="84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2" customFormat="1" x14ac:dyDescent="0.25">
      <c r="A42" s="250" t="s">
        <v>183</v>
      </c>
      <c r="B42" s="308" t="s">
        <v>22</v>
      </c>
      <c r="C42" s="16"/>
      <c r="D42" s="17"/>
      <c r="E42" s="17"/>
      <c r="F42" s="262">
        <f>SUM(C43:C48)</f>
        <v>692000</v>
      </c>
      <c r="G42" s="84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s="2" customFormat="1" x14ac:dyDescent="0.25">
      <c r="A43" s="129" t="s">
        <v>183</v>
      </c>
      <c r="B43" s="36" t="s">
        <v>23</v>
      </c>
      <c r="C43" s="16">
        <v>570000</v>
      </c>
      <c r="D43" s="17" t="s">
        <v>8</v>
      </c>
      <c r="E43" s="17" t="s">
        <v>9</v>
      </c>
      <c r="F43" s="263"/>
      <c r="G43" s="84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x14ac:dyDescent="0.25">
      <c r="A44" s="129" t="s">
        <v>183</v>
      </c>
      <c r="B44" s="36" t="s">
        <v>104</v>
      </c>
      <c r="C44" s="16">
        <v>60000</v>
      </c>
      <c r="D44" s="17" t="s">
        <v>8</v>
      </c>
      <c r="E44" s="17" t="s">
        <v>9</v>
      </c>
      <c r="F44" s="263"/>
      <c r="G44" s="84"/>
    </row>
    <row r="45" spans="1:38" x14ac:dyDescent="0.25">
      <c r="A45" s="129" t="s">
        <v>183</v>
      </c>
      <c r="B45" s="36" t="s">
        <v>192</v>
      </c>
      <c r="C45" s="16">
        <v>10000</v>
      </c>
      <c r="D45" s="17" t="s">
        <v>193</v>
      </c>
      <c r="E45" s="17" t="s">
        <v>34</v>
      </c>
      <c r="F45" s="263"/>
      <c r="G45" s="84"/>
    </row>
    <row r="46" spans="1:38" x14ac:dyDescent="0.25">
      <c r="A46" s="129" t="s">
        <v>183</v>
      </c>
      <c r="B46" s="36" t="s">
        <v>129</v>
      </c>
      <c r="C46" s="16">
        <v>33000</v>
      </c>
      <c r="D46" s="17" t="s">
        <v>8</v>
      </c>
      <c r="E46" s="17" t="s">
        <v>9</v>
      </c>
      <c r="F46" s="263"/>
      <c r="G46" s="84"/>
    </row>
    <row r="47" spans="1:38" x14ac:dyDescent="0.25">
      <c r="A47" s="129" t="s">
        <v>183</v>
      </c>
      <c r="B47" s="36" t="s">
        <v>291</v>
      </c>
      <c r="C47" s="16">
        <v>4000</v>
      </c>
      <c r="D47" s="17" t="s">
        <v>249</v>
      </c>
      <c r="E47" s="17" t="s">
        <v>34</v>
      </c>
      <c r="F47" s="263"/>
      <c r="G47" s="84"/>
    </row>
    <row r="48" spans="1:38" x14ac:dyDescent="0.25">
      <c r="A48" s="129" t="s">
        <v>183</v>
      </c>
      <c r="B48" s="36" t="s">
        <v>292</v>
      </c>
      <c r="C48" s="16">
        <v>15000</v>
      </c>
      <c r="D48" s="17" t="s">
        <v>250</v>
      </c>
      <c r="E48" s="17" t="s">
        <v>34</v>
      </c>
      <c r="F48" s="263"/>
      <c r="G48" s="84"/>
    </row>
    <row r="49" spans="1:38" x14ac:dyDescent="0.25">
      <c r="A49" s="250" t="s">
        <v>155</v>
      </c>
      <c r="B49" s="308" t="s">
        <v>96</v>
      </c>
      <c r="C49" s="16"/>
      <c r="D49" s="17"/>
      <c r="E49" s="22"/>
      <c r="F49" s="323">
        <f>SUM(C50:C55)</f>
        <v>482700</v>
      </c>
      <c r="G49" s="84"/>
    </row>
    <row r="50" spans="1:38" x14ac:dyDescent="0.25">
      <c r="A50" s="129" t="s">
        <v>155</v>
      </c>
      <c r="B50" s="36" t="s">
        <v>114</v>
      </c>
      <c r="C50" s="16">
        <v>150000</v>
      </c>
      <c r="D50" s="17" t="s">
        <v>8</v>
      </c>
      <c r="E50" s="22" t="s">
        <v>9</v>
      </c>
      <c r="F50" s="264"/>
      <c r="G50" s="97"/>
    </row>
    <row r="51" spans="1:38" x14ac:dyDescent="0.25">
      <c r="A51" s="129" t="s">
        <v>155</v>
      </c>
      <c r="B51" s="36" t="s">
        <v>113</v>
      </c>
      <c r="C51" s="16">
        <v>70000</v>
      </c>
      <c r="D51" s="17" t="s">
        <v>8</v>
      </c>
      <c r="E51" s="22" t="s">
        <v>9</v>
      </c>
      <c r="F51" s="324"/>
      <c r="G51" s="84"/>
    </row>
    <row r="52" spans="1:38" x14ac:dyDescent="0.25">
      <c r="A52" s="129" t="s">
        <v>155</v>
      </c>
      <c r="B52" s="36" t="s">
        <v>97</v>
      </c>
      <c r="C52" s="16">
        <v>62700</v>
      </c>
      <c r="D52" s="17" t="s">
        <v>8</v>
      </c>
      <c r="E52" s="22" t="s">
        <v>9</v>
      </c>
      <c r="F52" s="324"/>
      <c r="G52" s="84"/>
    </row>
    <row r="53" spans="1:38" x14ac:dyDescent="0.25">
      <c r="A53" s="129" t="s">
        <v>155</v>
      </c>
      <c r="B53" s="36" t="s">
        <v>143</v>
      </c>
      <c r="C53" s="16">
        <v>60000</v>
      </c>
      <c r="D53" s="17" t="s">
        <v>8</v>
      </c>
      <c r="E53" s="22" t="s">
        <v>9</v>
      </c>
      <c r="F53" s="324"/>
      <c r="G53" s="84"/>
    </row>
    <row r="54" spans="1:38" x14ac:dyDescent="0.25">
      <c r="A54" s="129" t="s">
        <v>155</v>
      </c>
      <c r="B54" s="36" t="s">
        <v>267</v>
      </c>
      <c r="C54" s="16">
        <v>15000</v>
      </c>
      <c r="D54" s="17" t="s">
        <v>239</v>
      </c>
      <c r="E54" s="22" t="s">
        <v>9</v>
      </c>
      <c r="F54" s="324"/>
      <c r="G54" s="84"/>
    </row>
    <row r="55" spans="1:38" s="4" customFormat="1" x14ac:dyDescent="0.25">
      <c r="A55" s="129" t="s">
        <v>155</v>
      </c>
      <c r="B55" s="17" t="s">
        <v>241</v>
      </c>
      <c r="C55" s="16">
        <v>125000</v>
      </c>
      <c r="D55" s="17" t="s">
        <v>8</v>
      </c>
      <c r="E55" s="17" t="s">
        <v>9</v>
      </c>
      <c r="F55" s="324"/>
      <c r="G55" s="84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x14ac:dyDescent="0.25">
      <c r="A56" s="250" t="s">
        <v>159</v>
      </c>
      <c r="B56" s="308" t="s">
        <v>24</v>
      </c>
      <c r="C56" s="16"/>
      <c r="D56" s="17"/>
      <c r="E56" s="17"/>
      <c r="F56" s="326">
        <f>SUM(C57:C58)</f>
        <v>1000000</v>
      </c>
      <c r="G56" s="84"/>
    </row>
    <row r="57" spans="1:38" x14ac:dyDescent="0.25">
      <c r="A57" s="129" t="s">
        <v>159</v>
      </c>
      <c r="B57" s="36" t="s">
        <v>25</v>
      </c>
      <c r="C57" s="16">
        <v>400000</v>
      </c>
      <c r="D57" s="17" t="s">
        <v>8</v>
      </c>
      <c r="E57" s="17" t="s">
        <v>9</v>
      </c>
      <c r="F57" s="327"/>
      <c r="G57" s="84"/>
    </row>
    <row r="58" spans="1:38" ht="15.75" thickBot="1" x14ac:dyDescent="0.3">
      <c r="A58" s="134" t="s">
        <v>159</v>
      </c>
      <c r="B58" s="330" t="s">
        <v>26</v>
      </c>
      <c r="C58" s="11">
        <v>600000</v>
      </c>
      <c r="D58" s="12" t="s">
        <v>8</v>
      </c>
      <c r="E58" s="12" t="s">
        <v>9</v>
      </c>
      <c r="F58" s="331"/>
      <c r="G58" s="222"/>
    </row>
    <row r="59" spans="1:38" ht="24" customHeight="1" thickBot="1" x14ac:dyDescent="0.3">
      <c r="B59" s="304" t="s">
        <v>315</v>
      </c>
      <c r="C59" s="150"/>
      <c r="D59" s="149" t="s">
        <v>314</v>
      </c>
      <c r="E59" s="149"/>
      <c r="F59" s="305"/>
      <c r="G59" s="57"/>
    </row>
    <row r="60" spans="1:38" s="8" customFormat="1" ht="31.5" thickBot="1" x14ac:dyDescent="0.35">
      <c r="A60" s="315" t="s">
        <v>145</v>
      </c>
      <c r="B60" s="316"/>
      <c r="C60" s="317" t="s">
        <v>16</v>
      </c>
      <c r="D60" s="318" t="s">
        <v>0</v>
      </c>
      <c r="E60" s="318" t="s">
        <v>6</v>
      </c>
      <c r="F60" s="319" t="s">
        <v>17</v>
      </c>
      <c r="G60" s="306" t="s">
        <v>101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" customFormat="1" x14ac:dyDescent="0.25">
      <c r="A61" s="251" t="s">
        <v>160</v>
      </c>
      <c r="B61" s="347" t="s">
        <v>301</v>
      </c>
      <c r="C61" s="348"/>
      <c r="D61" s="349"/>
      <c r="E61" s="349"/>
      <c r="F61" s="350">
        <f>SUM(C62:C66)</f>
        <v>339000</v>
      </c>
      <c r="G61" s="84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" customFormat="1" x14ac:dyDescent="0.25">
      <c r="A62" s="129" t="s">
        <v>160</v>
      </c>
      <c r="B62" s="36" t="s">
        <v>19</v>
      </c>
      <c r="C62" s="16">
        <v>40000</v>
      </c>
      <c r="D62" s="17" t="s">
        <v>8</v>
      </c>
      <c r="E62" s="17" t="s">
        <v>9</v>
      </c>
      <c r="F62" s="327"/>
      <c r="G62" s="84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x14ac:dyDescent="0.25">
      <c r="A63" s="129" t="s">
        <v>160</v>
      </c>
      <c r="B63" s="36" t="s">
        <v>20</v>
      </c>
      <c r="C63" s="16">
        <v>9000</v>
      </c>
      <c r="D63" s="17" t="s">
        <v>8</v>
      </c>
      <c r="E63" s="17" t="s">
        <v>34</v>
      </c>
      <c r="F63" s="327"/>
      <c r="G63" s="84"/>
    </row>
    <row r="64" spans="1:38" x14ac:dyDescent="0.25">
      <c r="A64" s="129" t="s">
        <v>160</v>
      </c>
      <c r="B64" s="36" t="s">
        <v>67</v>
      </c>
      <c r="C64" s="16">
        <v>110000</v>
      </c>
      <c r="D64" s="17" t="s">
        <v>8</v>
      </c>
      <c r="E64" s="17" t="s">
        <v>34</v>
      </c>
      <c r="F64" s="327"/>
      <c r="G64" s="84"/>
    </row>
    <row r="65" spans="1:38" x14ac:dyDescent="0.25">
      <c r="A65" s="129" t="s">
        <v>160</v>
      </c>
      <c r="B65" s="242" t="s">
        <v>18</v>
      </c>
      <c r="C65" s="16">
        <v>80000</v>
      </c>
      <c r="D65" s="17" t="s">
        <v>8</v>
      </c>
      <c r="E65" s="17" t="s">
        <v>9</v>
      </c>
      <c r="F65" s="327"/>
      <c r="G65" s="84"/>
    </row>
    <row r="66" spans="1:38" x14ac:dyDescent="0.25">
      <c r="A66" s="129" t="s">
        <v>160</v>
      </c>
      <c r="B66" s="36" t="s">
        <v>277</v>
      </c>
      <c r="C66" s="16">
        <v>100000</v>
      </c>
      <c r="D66" s="17" t="s">
        <v>8</v>
      </c>
      <c r="E66" s="17" t="s">
        <v>9</v>
      </c>
      <c r="F66" s="327"/>
      <c r="G66" s="84"/>
    </row>
    <row r="67" spans="1:38" x14ac:dyDescent="0.25">
      <c r="A67" s="250" t="s">
        <v>185</v>
      </c>
      <c r="B67" s="146" t="s">
        <v>1</v>
      </c>
      <c r="C67" s="21"/>
      <c r="D67" s="22"/>
      <c r="E67" s="22"/>
      <c r="F67" s="323">
        <f>SUM(C68:C69)</f>
        <v>576200</v>
      </c>
      <c r="G67" s="84"/>
    </row>
    <row r="68" spans="1:38" x14ac:dyDescent="0.25">
      <c r="A68" s="129" t="s">
        <v>185</v>
      </c>
      <c r="B68" s="17" t="s">
        <v>2</v>
      </c>
      <c r="C68" s="16">
        <v>176200</v>
      </c>
      <c r="D68" s="17" t="s">
        <v>8</v>
      </c>
      <c r="E68" s="17" t="s">
        <v>9</v>
      </c>
      <c r="F68" s="327"/>
      <c r="G68" s="84"/>
    </row>
    <row r="69" spans="1:38" s="2" customFormat="1" x14ac:dyDescent="0.25">
      <c r="A69" s="129" t="s">
        <v>185</v>
      </c>
      <c r="B69" s="17" t="s">
        <v>3</v>
      </c>
      <c r="C69" s="16">
        <v>400000</v>
      </c>
      <c r="D69" s="17" t="s">
        <v>8</v>
      </c>
      <c r="E69" s="17" t="s">
        <v>9</v>
      </c>
      <c r="F69" s="327"/>
      <c r="G69" s="84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38" s="2" customFormat="1" ht="15.75" x14ac:dyDescent="0.25">
      <c r="A70" s="250" t="s">
        <v>187</v>
      </c>
      <c r="B70" s="308" t="s">
        <v>107</v>
      </c>
      <c r="C70" s="36"/>
      <c r="D70" s="36"/>
      <c r="E70" s="36"/>
      <c r="F70" s="332">
        <f>SUM(C71:C73)</f>
        <v>1235000</v>
      </c>
      <c r="G70" s="94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s="47" customFormat="1" ht="15.75" x14ac:dyDescent="0.25">
      <c r="A71" s="129" t="s">
        <v>187</v>
      </c>
      <c r="B71" s="36" t="s">
        <v>108</v>
      </c>
      <c r="C71" s="16">
        <v>635000</v>
      </c>
      <c r="D71" s="36" t="s">
        <v>8</v>
      </c>
      <c r="E71" s="36" t="s">
        <v>9</v>
      </c>
      <c r="F71" s="36"/>
      <c r="G71" s="94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</row>
    <row r="72" spans="1:38" s="47" customFormat="1" ht="15.75" x14ac:dyDescent="0.25">
      <c r="A72" s="129" t="s">
        <v>187</v>
      </c>
      <c r="B72" s="36" t="s">
        <v>296</v>
      </c>
      <c r="C72" s="16">
        <v>400000</v>
      </c>
      <c r="D72" s="36" t="s">
        <v>8</v>
      </c>
      <c r="E72" s="36" t="s">
        <v>9</v>
      </c>
      <c r="F72" s="36"/>
      <c r="G72" s="94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38" s="2" customFormat="1" ht="15.75" x14ac:dyDescent="0.25">
      <c r="A73" s="129" t="s">
        <v>187</v>
      </c>
      <c r="B73" s="36" t="s">
        <v>297</v>
      </c>
      <c r="C73" s="16">
        <v>200000</v>
      </c>
      <c r="D73" s="36" t="s">
        <v>8</v>
      </c>
      <c r="E73" s="36" t="s">
        <v>9</v>
      </c>
      <c r="F73" s="36"/>
      <c r="G73" s="94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s="2" customFormat="1" ht="15.75" x14ac:dyDescent="0.25">
      <c r="A74" s="250" t="s">
        <v>186</v>
      </c>
      <c r="B74" s="308" t="s">
        <v>110</v>
      </c>
      <c r="C74" s="16"/>
      <c r="D74" s="36"/>
      <c r="E74" s="36"/>
      <c r="F74" s="333">
        <f>SUM(C75:C77)</f>
        <v>237176.07</v>
      </c>
      <c r="G74" s="9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38" s="2" customFormat="1" ht="15.75" x14ac:dyDescent="0.25">
      <c r="A75" s="129" t="s">
        <v>186</v>
      </c>
      <c r="B75" s="36" t="s">
        <v>112</v>
      </c>
      <c r="C75" s="16">
        <v>43978</v>
      </c>
      <c r="D75" s="36" t="s">
        <v>8</v>
      </c>
      <c r="E75" s="36" t="s">
        <v>34</v>
      </c>
      <c r="F75" s="36"/>
      <c r="G75" s="94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s="2" customFormat="1" ht="15.75" x14ac:dyDescent="0.25">
      <c r="A76" s="129" t="s">
        <v>186</v>
      </c>
      <c r="B76" s="36" t="s">
        <v>111</v>
      </c>
      <c r="C76" s="16">
        <v>13198.07</v>
      </c>
      <c r="D76" s="36" t="s">
        <v>8</v>
      </c>
      <c r="E76" s="36" t="s">
        <v>34</v>
      </c>
      <c r="F76" s="36"/>
      <c r="G76" s="94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7" spans="1:38" s="2" customFormat="1" ht="15.75" x14ac:dyDescent="0.25">
      <c r="A77" s="129" t="s">
        <v>186</v>
      </c>
      <c r="B77" s="36" t="s">
        <v>275</v>
      </c>
      <c r="C77" s="16">
        <v>180000</v>
      </c>
      <c r="D77" s="36" t="s">
        <v>251</v>
      </c>
      <c r="E77" s="36" t="s">
        <v>34</v>
      </c>
      <c r="F77" s="36"/>
      <c r="G77" s="94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</row>
    <row r="78" spans="1:38" s="2" customFormat="1" ht="15.75" x14ac:dyDescent="0.25">
      <c r="A78" s="250" t="s">
        <v>189</v>
      </c>
      <c r="B78" s="308" t="s">
        <v>188</v>
      </c>
      <c r="C78" s="16"/>
      <c r="D78" s="36"/>
      <c r="E78" s="36"/>
      <c r="F78" s="333">
        <f>SUM(C79)</f>
        <v>350000</v>
      </c>
      <c r="G78" s="94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</row>
    <row r="79" spans="1:38" x14ac:dyDescent="0.25">
      <c r="A79" s="129" t="s">
        <v>189</v>
      </c>
      <c r="B79" s="242" t="s">
        <v>11</v>
      </c>
      <c r="C79" s="16">
        <v>350000</v>
      </c>
      <c r="D79" s="17" t="s">
        <v>8</v>
      </c>
      <c r="E79" s="17" t="s">
        <v>9</v>
      </c>
      <c r="F79" s="263"/>
      <c r="G79" s="84"/>
    </row>
    <row r="80" spans="1:38" s="2" customFormat="1" x14ac:dyDescent="0.25">
      <c r="A80" s="250" t="s">
        <v>182</v>
      </c>
      <c r="B80" s="308" t="s">
        <v>44</v>
      </c>
      <c r="C80" s="16"/>
      <c r="D80" s="17"/>
      <c r="E80" s="17"/>
      <c r="F80" s="262">
        <f>SUM(C81:C81)</f>
        <v>50000</v>
      </c>
      <c r="G80" s="84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</row>
    <row r="81" spans="1:38" s="2" customFormat="1" x14ac:dyDescent="0.25">
      <c r="A81" s="129" t="s">
        <v>182</v>
      </c>
      <c r="B81" s="36" t="s">
        <v>279</v>
      </c>
      <c r="C81" s="16">
        <v>50000</v>
      </c>
      <c r="D81" s="17" t="s">
        <v>8</v>
      </c>
      <c r="E81" s="22" t="s">
        <v>9</v>
      </c>
      <c r="F81" s="324"/>
      <c r="G81" s="84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</row>
    <row r="82" spans="1:38" s="2" customFormat="1" x14ac:dyDescent="0.25">
      <c r="A82" s="250" t="s">
        <v>180</v>
      </c>
      <c r="B82" s="308" t="s">
        <v>116</v>
      </c>
      <c r="C82" s="16"/>
      <c r="D82" s="17"/>
      <c r="E82" s="22"/>
      <c r="F82" s="323">
        <f>SUM(C83:C86)</f>
        <v>415000</v>
      </c>
      <c r="G82" s="84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</row>
    <row r="83" spans="1:38" s="2" customFormat="1" x14ac:dyDescent="0.25">
      <c r="A83" s="129" t="s">
        <v>180</v>
      </c>
      <c r="B83" s="36" t="s">
        <v>205</v>
      </c>
      <c r="C83" s="16">
        <v>250000</v>
      </c>
      <c r="D83" s="17" t="s">
        <v>8</v>
      </c>
      <c r="E83" s="22" t="s">
        <v>9</v>
      </c>
      <c r="F83" s="334"/>
      <c r="G83" s="84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</row>
    <row r="84" spans="1:38" s="2" customFormat="1" x14ac:dyDescent="0.25">
      <c r="A84" s="129" t="s">
        <v>180</v>
      </c>
      <c r="B84" s="36" t="s">
        <v>206</v>
      </c>
      <c r="C84" s="16">
        <v>75000</v>
      </c>
      <c r="D84" s="17" t="s">
        <v>8</v>
      </c>
      <c r="E84" s="22" t="s">
        <v>9</v>
      </c>
      <c r="F84" s="324"/>
      <c r="G84" s="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</row>
    <row r="85" spans="1:38" s="2" customFormat="1" x14ac:dyDescent="0.25">
      <c r="A85" s="129" t="s">
        <v>180</v>
      </c>
      <c r="B85" s="36" t="s">
        <v>207</v>
      </c>
      <c r="C85" s="16">
        <v>15000</v>
      </c>
      <c r="D85" s="17" t="s">
        <v>8</v>
      </c>
      <c r="E85" s="22" t="s">
        <v>9</v>
      </c>
      <c r="F85" s="324"/>
      <c r="G85" s="84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</row>
    <row r="86" spans="1:38" s="2" customFormat="1" x14ac:dyDescent="0.25">
      <c r="A86" s="129" t="s">
        <v>180</v>
      </c>
      <c r="B86" s="36" t="s">
        <v>209</v>
      </c>
      <c r="C86" s="16">
        <v>75000</v>
      </c>
      <c r="D86" s="17" t="s">
        <v>8</v>
      </c>
      <c r="E86" s="22" t="s">
        <v>34</v>
      </c>
      <c r="F86" s="324"/>
      <c r="G86" s="84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</row>
    <row r="87" spans="1:38" s="2" customFormat="1" x14ac:dyDescent="0.25">
      <c r="A87" s="250" t="s">
        <v>294</v>
      </c>
      <c r="B87" s="308" t="s">
        <v>295</v>
      </c>
      <c r="C87" s="16"/>
      <c r="D87" s="17"/>
      <c r="E87" s="22"/>
      <c r="F87" s="335">
        <f>C88</f>
        <v>635436</v>
      </c>
      <c r="G87" s="84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</row>
    <row r="88" spans="1:38" s="2" customFormat="1" ht="15.75" thickBot="1" x14ac:dyDescent="0.3">
      <c r="A88" s="134" t="s">
        <v>294</v>
      </c>
      <c r="B88" s="330" t="s">
        <v>21</v>
      </c>
      <c r="C88" s="11">
        <v>635436</v>
      </c>
      <c r="D88" s="12" t="s">
        <v>8</v>
      </c>
      <c r="E88" s="12" t="s">
        <v>34</v>
      </c>
      <c r="F88" s="346"/>
      <c r="G88" s="222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</row>
    <row r="89" spans="1:38" ht="26.25" customHeight="1" thickBot="1" x14ac:dyDescent="0.3">
      <c r="B89" s="304" t="s">
        <v>315</v>
      </c>
      <c r="C89" s="150"/>
      <c r="D89" s="149"/>
      <c r="E89" s="149"/>
      <c r="F89" s="305"/>
      <c r="G89" s="57"/>
    </row>
    <row r="90" spans="1:38" s="8" customFormat="1" ht="31.5" thickBot="1" x14ac:dyDescent="0.35">
      <c r="A90" s="315" t="s">
        <v>145</v>
      </c>
      <c r="B90" s="316"/>
      <c r="C90" s="317" t="s">
        <v>16</v>
      </c>
      <c r="D90" s="318" t="s">
        <v>0</v>
      </c>
      <c r="E90" s="318" t="s">
        <v>6</v>
      </c>
      <c r="F90" s="319" t="s">
        <v>17</v>
      </c>
      <c r="G90" s="306" t="s">
        <v>101</v>
      </c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</row>
    <row r="91" spans="1:38" ht="15.75" x14ac:dyDescent="0.25">
      <c r="A91" s="132"/>
      <c r="B91" s="80" t="s">
        <v>63</v>
      </c>
      <c r="C91" s="328"/>
      <c r="D91" s="329"/>
      <c r="E91" s="329"/>
      <c r="F91" s="314">
        <f>SUM(F92:F98)</f>
        <v>620673.32000000007</v>
      </c>
      <c r="G91" s="117">
        <f>F91/$F$188</f>
        <v>2.0763985932161819E-2</v>
      </c>
    </row>
    <row r="92" spans="1:38" s="1" customFormat="1" x14ac:dyDescent="0.25">
      <c r="A92" s="250" t="s">
        <v>151</v>
      </c>
      <c r="B92" s="14" t="s">
        <v>99</v>
      </c>
      <c r="C92" s="16"/>
      <c r="D92" s="17"/>
      <c r="E92" s="17"/>
      <c r="F92" s="262">
        <f>SUM(C93:C97)</f>
        <v>270350.82</v>
      </c>
      <c r="G92" s="84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</row>
    <row r="93" spans="1:38" x14ac:dyDescent="0.25">
      <c r="A93" s="129" t="s">
        <v>151</v>
      </c>
      <c r="B93" s="17" t="s">
        <v>222</v>
      </c>
      <c r="C93" s="16">
        <v>81000</v>
      </c>
      <c r="D93" s="17" t="s">
        <v>7</v>
      </c>
      <c r="E93" s="17" t="s">
        <v>9</v>
      </c>
      <c r="F93" s="263"/>
      <c r="G93" s="84"/>
    </row>
    <row r="94" spans="1:38" ht="15.75" x14ac:dyDescent="0.25">
      <c r="A94" s="129" t="s">
        <v>151</v>
      </c>
      <c r="B94" s="17" t="s">
        <v>223</v>
      </c>
      <c r="C94" s="16">
        <v>50000</v>
      </c>
      <c r="D94" s="17" t="s">
        <v>7</v>
      </c>
      <c r="E94" s="17" t="s">
        <v>9</v>
      </c>
      <c r="F94" s="263"/>
      <c r="G94" s="142"/>
    </row>
    <row r="95" spans="1:38" ht="15.75" x14ac:dyDescent="0.25">
      <c r="A95" s="129" t="s">
        <v>151</v>
      </c>
      <c r="B95" s="17" t="s">
        <v>224</v>
      </c>
      <c r="C95" s="16">
        <v>106070.82</v>
      </c>
      <c r="D95" s="17" t="s">
        <v>7</v>
      </c>
      <c r="E95" s="17" t="s">
        <v>9</v>
      </c>
      <c r="F95" s="263"/>
      <c r="G95" s="142"/>
    </row>
    <row r="96" spans="1:38" ht="15.75" x14ac:dyDescent="0.25">
      <c r="A96" s="129" t="s">
        <v>151</v>
      </c>
      <c r="B96" s="17" t="s">
        <v>225</v>
      </c>
      <c r="C96" s="16">
        <v>21780</v>
      </c>
      <c r="D96" s="17" t="s">
        <v>7</v>
      </c>
      <c r="E96" s="17" t="s">
        <v>9</v>
      </c>
      <c r="F96" s="263"/>
      <c r="G96" s="142"/>
    </row>
    <row r="97" spans="1:38" ht="15.75" x14ac:dyDescent="0.25">
      <c r="A97" s="129" t="s">
        <v>151</v>
      </c>
      <c r="B97" s="17" t="s">
        <v>243</v>
      </c>
      <c r="C97" s="16">
        <v>11500</v>
      </c>
      <c r="D97" s="17" t="s">
        <v>7</v>
      </c>
      <c r="E97" s="17" t="s">
        <v>9</v>
      </c>
      <c r="F97" s="263"/>
      <c r="G97" s="142"/>
    </row>
    <row r="98" spans="1:38" x14ac:dyDescent="0.25">
      <c r="A98" s="250" t="s">
        <v>181</v>
      </c>
      <c r="B98" s="14" t="s">
        <v>47</v>
      </c>
      <c r="C98" s="13"/>
      <c r="D98" s="14"/>
      <c r="E98" s="14"/>
      <c r="F98" s="262">
        <f>SUM(C99:C100)</f>
        <v>350322.5</v>
      </c>
      <c r="G98" s="84"/>
    </row>
    <row r="99" spans="1:38" x14ac:dyDescent="0.25">
      <c r="A99" s="129" t="s">
        <v>181</v>
      </c>
      <c r="B99" s="17" t="s">
        <v>48</v>
      </c>
      <c r="C99" s="16">
        <v>99522.5</v>
      </c>
      <c r="D99" s="17" t="s">
        <v>7</v>
      </c>
      <c r="E99" s="17" t="s">
        <v>9</v>
      </c>
      <c r="F99" s="263"/>
      <c r="G99" s="84"/>
    </row>
    <row r="100" spans="1:38" ht="15.75" thickBot="1" x14ac:dyDescent="0.3">
      <c r="A100" s="336" t="s">
        <v>181</v>
      </c>
      <c r="B100" s="38" t="s">
        <v>49</v>
      </c>
      <c r="C100" s="37">
        <v>250800</v>
      </c>
      <c r="D100" s="38" t="s">
        <v>7</v>
      </c>
      <c r="E100" s="38" t="s">
        <v>9</v>
      </c>
      <c r="F100" s="337"/>
      <c r="G100" s="84"/>
    </row>
    <row r="101" spans="1:38" s="28" customFormat="1" ht="36" customHeight="1" thickBot="1" x14ac:dyDescent="0.3">
      <c r="A101" s="351"/>
      <c r="B101" s="165" t="s">
        <v>90</v>
      </c>
      <c r="C101" s="25"/>
      <c r="D101" s="26"/>
      <c r="E101" s="26"/>
      <c r="F101" s="352">
        <f>SUM(F103:F183)</f>
        <v>4209058.71</v>
      </c>
      <c r="G101" s="353">
        <f>F101/$F$188</f>
        <v>0.14080971910003021</v>
      </c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</row>
    <row r="102" spans="1:38" s="8" customFormat="1" ht="31.5" thickBot="1" x14ac:dyDescent="0.35">
      <c r="A102" s="296"/>
      <c r="B102" s="316"/>
      <c r="C102" s="317" t="s">
        <v>16</v>
      </c>
      <c r="D102" s="59" t="s">
        <v>0</v>
      </c>
      <c r="E102" s="59" t="s">
        <v>6</v>
      </c>
      <c r="F102" s="319" t="s">
        <v>17</v>
      </c>
      <c r="G102" s="306" t="s">
        <v>101</v>
      </c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</row>
    <row r="103" spans="1:38" s="8" customFormat="1" x14ac:dyDescent="0.25">
      <c r="A103" s="354" t="s">
        <v>280</v>
      </c>
      <c r="B103" s="355" t="s">
        <v>281</v>
      </c>
      <c r="C103" s="356"/>
      <c r="D103" s="357"/>
      <c r="E103" s="357"/>
      <c r="F103" s="356">
        <f>SUM(C104:C105)</f>
        <v>14000</v>
      </c>
      <c r="G103" s="84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pans="1:38" s="8" customFormat="1" ht="14.25" customHeight="1" x14ac:dyDescent="0.25">
      <c r="A104" s="297" t="s">
        <v>280</v>
      </c>
      <c r="B104" s="23" t="s">
        <v>310</v>
      </c>
      <c r="C104" s="291">
        <v>6000</v>
      </c>
      <c r="D104" s="36" t="s">
        <v>311</v>
      </c>
      <c r="E104" s="36" t="s">
        <v>34</v>
      </c>
      <c r="F104" s="338"/>
      <c r="G104" s="8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</row>
    <row r="105" spans="1:38" s="8" customFormat="1" ht="14.25" customHeight="1" x14ac:dyDescent="0.25">
      <c r="A105" s="297" t="s">
        <v>280</v>
      </c>
      <c r="B105" s="23" t="s">
        <v>312</v>
      </c>
      <c r="C105" s="291">
        <v>8000</v>
      </c>
      <c r="D105" s="36" t="s">
        <v>313</v>
      </c>
      <c r="E105" s="36" t="s">
        <v>34</v>
      </c>
      <c r="F105" s="338"/>
      <c r="G105" s="84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</row>
    <row r="106" spans="1:38" x14ac:dyDescent="0.25">
      <c r="A106" s="250" t="s">
        <v>146</v>
      </c>
      <c r="B106" s="320" t="s">
        <v>127</v>
      </c>
      <c r="C106" s="16"/>
      <c r="D106" s="16"/>
      <c r="E106" s="16"/>
      <c r="F106" s="13">
        <f>SUM(C107)</f>
        <v>22932.71</v>
      </c>
      <c r="G106" s="133"/>
    </row>
    <row r="107" spans="1:38" x14ac:dyDescent="0.25">
      <c r="A107" s="129" t="s">
        <v>146</v>
      </c>
      <c r="B107" s="17" t="s">
        <v>139</v>
      </c>
      <c r="C107" s="16">
        <v>22932.71</v>
      </c>
      <c r="D107" s="16" t="s">
        <v>152</v>
      </c>
      <c r="E107" s="16" t="s">
        <v>34</v>
      </c>
      <c r="F107" s="16"/>
      <c r="G107" s="133"/>
    </row>
    <row r="108" spans="1:38" x14ac:dyDescent="0.25">
      <c r="A108" s="250" t="s">
        <v>150</v>
      </c>
      <c r="B108" s="14" t="s">
        <v>72</v>
      </c>
      <c r="C108" s="16"/>
      <c r="D108" s="17"/>
      <c r="E108" s="17"/>
      <c r="F108" s="262">
        <f>SUM(C109:C111)</f>
        <v>38026</v>
      </c>
      <c r="G108" s="84"/>
    </row>
    <row r="109" spans="1:38" x14ac:dyDescent="0.25">
      <c r="A109" s="129" t="s">
        <v>150</v>
      </c>
      <c r="B109" s="17" t="s">
        <v>73</v>
      </c>
      <c r="C109" s="16">
        <v>13000</v>
      </c>
      <c r="D109" s="17" t="s">
        <v>76</v>
      </c>
      <c r="E109" s="17" t="s">
        <v>9</v>
      </c>
      <c r="F109" s="339"/>
      <c r="G109" s="84"/>
    </row>
    <row r="110" spans="1:38" x14ac:dyDescent="0.25">
      <c r="A110" s="129" t="s">
        <v>150</v>
      </c>
      <c r="B110" s="17" t="s">
        <v>147</v>
      </c>
      <c r="C110" s="16">
        <v>15026</v>
      </c>
      <c r="D110" s="17" t="s">
        <v>298</v>
      </c>
      <c r="E110" s="17" t="s">
        <v>34</v>
      </c>
      <c r="F110" s="339"/>
      <c r="G110" s="84"/>
    </row>
    <row r="111" spans="1:38" x14ac:dyDescent="0.25">
      <c r="A111" s="129" t="s">
        <v>150</v>
      </c>
      <c r="B111" s="23" t="s">
        <v>147</v>
      </c>
      <c r="C111" s="49">
        <v>10000</v>
      </c>
      <c r="D111" s="17" t="s">
        <v>299</v>
      </c>
      <c r="E111" s="17" t="s">
        <v>34</v>
      </c>
      <c r="F111" s="339"/>
      <c r="G111" s="84"/>
    </row>
    <row r="112" spans="1:38" x14ac:dyDescent="0.25">
      <c r="A112" s="343" t="s">
        <v>153</v>
      </c>
      <c r="B112" s="320" t="s">
        <v>35</v>
      </c>
      <c r="C112" s="290"/>
      <c r="D112" s="23"/>
      <c r="E112" s="23"/>
      <c r="F112" s="340">
        <f>SUM(C113:C123)</f>
        <v>1712500</v>
      </c>
      <c r="G112" s="84"/>
    </row>
    <row r="113" spans="1:38" x14ac:dyDescent="0.25">
      <c r="A113" s="344" t="s">
        <v>153</v>
      </c>
      <c r="B113" s="23" t="s">
        <v>306</v>
      </c>
      <c r="C113" s="290">
        <v>203000</v>
      </c>
      <c r="D113" s="23" t="s">
        <v>75</v>
      </c>
      <c r="E113" s="23" t="s">
        <v>34</v>
      </c>
      <c r="F113" s="340"/>
      <c r="G113" s="84"/>
    </row>
    <row r="114" spans="1:38" x14ac:dyDescent="0.25">
      <c r="A114" s="344" t="s">
        <v>153</v>
      </c>
      <c r="B114" s="23" t="s">
        <v>307</v>
      </c>
      <c r="C114" s="290">
        <v>17500</v>
      </c>
      <c r="D114" s="23" t="s">
        <v>75</v>
      </c>
      <c r="E114" s="23" t="s">
        <v>34</v>
      </c>
      <c r="F114" s="340"/>
      <c r="G114" s="84"/>
    </row>
    <row r="115" spans="1:38" x14ac:dyDescent="0.25">
      <c r="A115" s="344" t="s">
        <v>153</v>
      </c>
      <c r="B115" s="23" t="s">
        <v>308</v>
      </c>
      <c r="C115" s="290">
        <v>100000</v>
      </c>
      <c r="D115" s="23" t="s">
        <v>75</v>
      </c>
      <c r="E115" s="23" t="s">
        <v>34</v>
      </c>
      <c r="F115" s="340"/>
      <c r="G115" s="84"/>
    </row>
    <row r="116" spans="1:38" x14ac:dyDescent="0.25">
      <c r="A116" s="345" t="s">
        <v>153</v>
      </c>
      <c r="B116" s="17" t="s">
        <v>256</v>
      </c>
      <c r="C116" s="228">
        <v>250000</v>
      </c>
      <c r="D116" s="17" t="s">
        <v>75</v>
      </c>
      <c r="E116" s="17" t="s">
        <v>9</v>
      </c>
      <c r="F116" s="262"/>
      <c r="G116" s="84"/>
    </row>
    <row r="117" spans="1:38" x14ac:dyDescent="0.25">
      <c r="A117" s="129" t="s">
        <v>153</v>
      </c>
      <c r="B117" s="17" t="s">
        <v>260</v>
      </c>
      <c r="C117" s="228">
        <v>395000</v>
      </c>
      <c r="D117" s="17" t="s">
        <v>75</v>
      </c>
      <c r="E117" s="17" t="s">
        <v>9</v>
      </c>
      <c r="F117" s="262"/>
      <c r="G117" s="84"/>
    </row>
    <row r="118" spans="1:38" x14ac:dyDescent="0.25">
      <c r="A118" s="129" t="s">
        <v>153</v>
      </c>
      <c r="B118" s="17" t="s">
        <v>37</v>
      </c>
      <c r="C118" s="228">
        <v>130000</v>
      </c>
      <c r="D118" s="17" t="s">
        <v>75</v>
      </c>
      <c r="E118" s="17" t="s">
        <v>9</v>
      </c>
      <c r="F118" s="262"/>
      <c r="G118" s="84"/>
    </row>
    <row r="119" spans="1:38" x14ac:dyDescent="0.25">
      <c r="A119" s="129" t="s">
        <v>153</v>
      </c>
      <c r="B119" s="17" t="s">
        <v>257</v>
      </c>
      <c r="C119" s="174">
        <v>130000</v>
      </c>
      <c r="D119" s="17" t="s">
        <v>75</v>
      </c>
      <c r="E119" s="17" t="s">
        <v>9</v>
      </c>
      <c r="F119" s="324"/>
      <c r="G119" s="84"/>
    </row>
    <row r="120" spans="1:38" x14ac:dyDescent="0.25">
      <c r="A120" s="129" t="s">
        <v>153</v>
      </c>
      <c r="B120" s="17" t="s">
        <v>142</v>
      </c>
      <c r="C120" s="174">
        <v>20000</v>
      </c>
      <c r="D120" s="17" t="s">
        <v>75</v>
      </c>
      <c r="E120" s="17" t="s">
        <v>9</v>
      </c>
      <c r="F120" s="324"/>
      <c r="G120" s="84"/>
    </row>
    <row r="121" spans="1:38" x14ac:dyDescent="0.25">
      <c r="A121" s="129" t="s">
        <v>153</v>
      </c>
      <c r="B121" s="17" t="s">
        <v>258</v>
      </c>
      <c r="C121" s="174">
        <v>140000</v>
      </c>
      <c r="D121" s="17" t="s">
        <v>75</v>
      </c>
      <c r="E121" s="17" t="s">
        <v>9</v>
      </c>
      <c r="F121" s="324"/>
      <c r="G121" s="84"/>
    </row>
    <row r="122" spans="1:38" x14ac:dyDescent="0.25">
      <c r="A122" s="129" t="s">
        <v>153</v>
      </c>
      <c r="B122" s="17" t="s">
        <v>259</v>
      </c>
      <c r="C122" s="174">
        <v>300000</v>
      </c>
      <c r="D122" s="17" t="s">
        <v>75</v>
      </c>
      <c r="E122" s="17" t="s">
        <v>9</v>
      </c>
      <c r="F122" s="324"/>
      <c r="G122" s="84"/>
    </row>
    <row r="123" spans="1:38" ht="15.75" thickBot="1" x14ac:dyDescent="0.3">
      <c r="A123" s="134" t="s">
        <v>153</v>
      </c>
      <c r="B123" s="12" t="s">
        <v>100</v>
      </c>
      <c r="C123" s="298">
        <v>27000</v>
      </c>
      <c r="D123" s="12" t="s">
        <v>76</v>
      </c>
      <c r="E123" s="12" t="s">
        <v>9</v>
      </c>
      <c r="F123" s="346"/>
      <c r="G123" s="222"/>
    </row>
    <row r="124" spans="1:38" ht="24.75" customHeight="1" thickBot="1" x14ac:dyDescent="0.3">
      <c r="B124" s="149" t="s">
        <v>316</v>
      </c>
      <c r="C124" s="341"/>
      <c r="D124" s="149"/>
      <c r="E124" s="149"/>
      <c r="F124" s="342"/>
      <c r="G124" s="57"/>
    </row>
    <row r="125" spans="1:38" s="8" customFormat="1" ht="31.5" thickBot="1" x14ac:dyDescent="0.35">
      <c r="A125" s="315" t="s">
        <v>145</v>
      </c>
      <c r="B125" s="316"/>
      <c r="C125" s="317" t="s">
        <v>16</v>
      </c>
      <c r="D125" s="318" t="s">
        <v>0</v>
      </c>
      <c r="E125" s="318" t="s">
        <v>6</v>
      </c>
      <c r="F125" s="319" t="s">
        <v>17</v>
      </c>
      <c r="G125" s="306" t="s">
        <v>101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 x14ac:dyDescent="0.25">
      <c r="A126" s="251" t="s">
        <v>154</v>
      </c>
      <c r="B126" s="358" t="s">
        <v>28</v>
      </c>
      <c r="C126" s="359"/>
      <c r="D126" s="360"/>
      <c r="E126" s="360"/>
      <c r="F126" s="361">
        <f>SUM(C127:C135)</f>
        <v>399190</v>
      </c>
      <c r="G126" s="84"/>
    </row>
    <row r="127" spans="1:38" x14ac:dyDescent="0.25">
      <c r="A127" s="129" t="s">
        <v>154</v>
      </c>
      <c r="B127" s="36" t="s">
        <v>29</v>
      </c>
      <c r="C127" s="228">
        <v>127090</v>
      </c>
      <c r="D127" s="17" t="s">
        <v>115</v>
      </c>
      <c r="E127" s="17" t="s">
        <v>34</v>
      </c>
      <c r="F127" s="263"/>
      <c r="G127" s="84"/>
    </row>
    <row r="128" spans="1:38" x14ac:dyDescent="0.25">
      <c r="A128" s="129" t="s">
        <v>154</v>
      </c>
      <c r="B128" s="36" t="s">
        <v>29</v>
      </c>
      <c r="C128" s="16">
        <v>60000</v>
      </c>
      <c r="D128" s="17" t="s">
        <v>75</v>
      </c>
      <c r="E128" s="17" t="s">
        <v>9</v>
      </c>
      <c r="F128" s="263"/>
      <c r="G128" s="84"/>
    </row>
    <row r="129" spans="1:38" x14ac:dyDescent="0.25">
      <c r="A129" s="129" t="s">
        <v>154</v>
      </c>
      <c r="B129" s="36" t="s">
        <v>253</v>
      </c>
      <c r="C129" s="16">
        <v>50000</v>
      </c>
      <c r="D129" s="17" t="s">
        <v>75</v>
      </c>
      <c r="E129" s="17" t="s">
        <v>9</v>
      </c>
      <c r="F129" s="263"/>
      <c r="G129" s="84"/>
    </row>
    <row r="130" spans="1:38" x14ac:dyDescent="0.25">
      <c r="A130" s="129" t="s">
        <v>154</v>
      </c>
      <c r="B130" s="17" t="s">
        <v>51</v>
      </c>
      <c r="C130" s="16">
        <v>35200</v>
      </c>
      <c r="D130" s="17" t="s">
        <v>68</v>
      </c>
      <c r="E130" s="17" t="s">
        <v>34</v>
      </c>
      <c r="F130" s="263"/>
      <c r="G130" s="84"/>
    </row>
    <row r="131" spans="1:38" x14ac:dyDescent="0.25">
      <c r="A131" s="129" t="s">
        <v>154</v>
      </c>
      <c r="B131" s="36" t="s">
        <v>33</v>
      </c>
      <c r="C131" s="16">
        <v>46400</v>
      </c>
      <c r="D131" s="17" t="s">
        <v>69</v>
      </c>
      <c r="E131" s="17" t="s">
        <v>34</v>
      </c>
      <c r="F131" s="263"/>
      <c r="G131" s="84"/>
    </row>
    <row r="132" spans="1:38" x14ac:dyDescent="0.25">
      <c r="A132" s="129" t="s">
        <v>154</v>
      </c>
      <c r="B132" s="36" t="s">
        <v>92</v>
      </c>
      <c r="C132" s="16">
        <v>12500</v>
      </c>
      <c r="D132" s="17" t="s">
        <v>76</v>
      </c>
      <c r="E132" s="17" t="s">
        <v>9</v>
      </c>
      <c r="F132" s="263"/>
      <c r="G132" s="84"/>
    </row>
    <row r="133" spans="1:38" x14ac:dyDescent="0.25">
      <c r="A133" s="129" t="s">
        <v>154</v>
      </c>
      <c r="B133" s="36" t="s">
        <v>93</v>
      </c>
      <c r="C133" s="16">
        <v>45000</v>
      </c>
      <c r="D133" s="17" t="s">
        <v>76</v>
      </c>
      <c r="E133" s="17" t="s">
        <v>9</v>
      </c>
      <c r="F133" s="263"/>
      <c r="G133" s="84"/>
    </row>
    <row r="134" spans="1:38" x14ac:dyDescent="0.25">
      <c r="A134" s="129" t="s">
        <v>154</v>
      </c>
      <c r="B134" s="36" t="s">
        <v>95</v>
      </c>
      <c r="C134" s="16">
        <v>3000</v>
      </c>
      <c r="D134" s="17" t="s">
        <v>76</v>
      </c>
      <c r="E134" s="17" t="s">
        <v>9</v>
      </c>
      <c r="F134" s="263"/>
      <c r="G134" s="84"/>
    </row>
    <row r="135" spans="1:38" x14ac:dyDescent="0.25">
      <c r="A135" s="129" t="s">
        <v>183</v>
      </c>
      <c r="B135" s="36" t="s">
        <v>128</v>
      </c>
      <c r="C135" s="16">
        <v>20000</v>
      </c>
      <c r="D135" s="17" t="s">
        <v>76</v>
      </c>
      <c r="E135" s="17" t="s">
        <v>9</v>
      </c>
      <c r="F135" s="262"/>
      <c r="G135" s="84"/>
    </row>
    <row r="136" spans="1:38" x14ac:dyDescent="0.25">
      <c r="A136" s="250" t="s">
        <v>183</v>
      </c>
      <c r="B136" s="14" t="s">
        <v>22</v>
      </c>
      <c r="C136" s="16"/>
      <c r="D136" s="231"/>
      <c r="E136" s="231"/>
      <c r="F136" s="262">
        <f>SUM(C137:C146)</f>
        <v>471500</v>
      </c>
      <c r="G136" s="84"/>
    </row>
    <row r="137" spans="1:38" x14ac:dyDescent="0.25">
      <c r="A137" s="129" t="s">
        <v>183</v>
      </c>
      <c r="B137" s="17" t="s">
        <v>54</v>
      </c>
      <c r="C137" s="16">
        <v>200000</v>
      </c>
      <c r="D137" s="17" t="s">
        <v>83</v>
      </c>
      <c r="E137" s="17" t="s">
        <v>9</v>
      </c>
      <c r="F137" s="263"/>
      <c r="G137" s="84"/>
    </row>
    <row r="138" spans="1:38" x14ac:dyDescent="0.25">
      <c r="A138" s="129" t="s">
        <v>183</v>
      </c>
      <c r="B138" s="17" t="s">
        <v>55</v>
      </c>
      <c r="C138" s="16">
        <v>15000</v>
      </c>
      <c r="D138" s="17" t="s">
        <v>84</v>
      </c>
      <c r="E138" s="17" t="s">
        <v>34</v>
      </c>
      <c r="F138" s="263"/>
      <c r="G138" s="84"/>
    </row>
    <row r="139" spans="1:38" x14ac:dyDescent="0.25">
      <c r="A139" s="129" t="s">
        <v>183</v>
      </c>
      <c r="B139" s="17" t="s">
        <v>56</v>
      </c>
      <c r="C139" s="16">
        <v>9000</v>
      </c>
      <c r="D139" s="17" t="s">
        <v>85</v>
      </c>
      <c r="E139" s="17" t="s">
        <v>34</v>
      </c>
      <c r="F139" s="263"/>
      <c r="G139" s="84"/>
    </row>
    <row r="140" spans="1:38" x14ac:dyDescent="0.25">
      <c r="A140" s="129" t="s">
        <v>183</v>
      </c>
      <c r="B140" s="17" t="s">
        <v>57</v>
      </c>
      <c r="C140" s="16">
        <v>12000</v>
      </c>
      <c r="D140" s="17" t="s">
        <v>86</v>
      </c>
      <c r="E140" s="17" t="s">
        <v>34</v>
      </c>
      <c r="F140" s="263"/>
      <c r="G140" s="84"/>
    </row>
    <row r="141" spans="1:38" ht="15" customHeight="1" x14ac:dyDescent="0.25">
      <c r="A141" s="129" t="s">
        <v>183</v>
      </c>
      <c r="B141" s="17" t="s">
        <v>130</v>
      </c>
      <c r="C141" s="16">
        <v>36000</v>
      </c>
      <c r="D141" s="17" t="s">
        <v>131</v>
      </c>
      <c r="E141" s="17" t="s">
        <v>34</v>
      </c>
      <c r="F141" s="263"/>
      <c r="G141" s="84"/>
    </row>
    <row r="142" spans="1:38" ht="15.75" customHeight="1" x14ac:dyDescent="0.25">
      <c r="A142" s="129" t="s">
        <v>183</v>
      </c>
      <c r="B142" s="17" t="s">
        <v>132</v>
      </c>
      <c r="C142" s="16">
        <v>3500</v>
      </c>
      <c r="D142" s="17" t="s">
        <v>162</v>
      </c>
      <c r="E142" s="17" t="s">
        <v>34</v>
      </c>
      <c r="F142" s="263"/>
      <c r="G142" s="84"/>
    </row>
    <row r="143" spans="1:38" s="2" customFormat="1" ht="16.5" customHeight="1" x14ac:dyDescent="0.25">
      <c r="A143" s="129" t="s">
        <v>183</v>
      </c>
      <c r="B143" s="17" t="s">
        <v>134</v>
      </c>
      <c r="C143" s="16">
        <v>8000</v>
      </c>
      <c r="D143" s="17" t="s">
        <v>133</v>
      </c>
      <c r="E143" s="17" t="s">
        <v>34</v>
      </c>
      <c r="F143" s="263"/>
      <c r="G143" s="84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</row>
    <row r="144" spans="1:38" ht="15.75" customHeight="1" x14ac:dyDescent="0.25">
      <c r="A144" s="129" t="s">
        <v>183</v>
      </c>
      <c r="B144" s="17" t="s">
        <v>261</v>
      </c>
      <c r="C144" s="16">
        <v>8000</v>
      </c>
      <c r="D144" s="17" t="s">
        <v>135</v>
      </c>
      <c r="E144" s="17" t="s">
        <v>34</v>
      </c>
      <c r="F144" s="263"/>
      <c r="G144" s="84"/>
    </row>
    <row r="145" spans="1:38" s="2" customFormat="1" ht="15" customHeight="1" x14ac:dyDescent="0.25">
      <c r="A145" s="129" t="s">
        <v>183</v>
      </c>
      <c r="B145" s="17" t="s">
        <v>94</v>
      </c>
      <c r="C145" s="16">
        <v>150000</v>
      </c>
      <c r="D145" s="17" t="s">
        <v>87</v>
      </c>
      <c r="E145" s="17" t="s">
        <v>9</v>
      </c>
      <c r="F145" s="263"/>
      <c r="G145" s="84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1:38" s="2" customFormat="1" ht="15.75" customHeight="1" x14ac:dyDescent="0.25">
      <c r="A146" s="129" t="s">
        <v>155</v>
      </c>
      <c r="B146" s="17" t="s">
        <v>88</v>
      </c>
      <c r="C146" s="21">
        <v>30000</v>
      </c>
      <c r="D146" s="17" t="s">
        <v>87</v>
      </c>
      <c r="E146" s="17" t="s">
        <v>9</v>
      </c>
      <c r="F146" s="323"/>
      <c r="G146" s="84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</row>
    <row r="147" spans="1:38" s="2" customFormat="1" x14ac:dyDescent="0.25">
      <c r="A147" s="250" t="s">
        <v>155</v>
      </c>
      <c r="B147" s="146" t="s">
        <v>96</v>
      </c>
      <c r="C147" s="21"/>
      <c r="D147" s="243"/>
      <c r="E147" s="243"/>
      <c r="F147" s="323">
        <f>SUM(C148:C154)</f>
        <v>378510</v>
      </c>
      <c r="G147" s="84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</row>
    <row r="148" spans="1:38" s="2" customFormat="1" x14ac:dyDescent="0.25">
      <c r="A148" s="129" t="s">
        <v>155</v>
      </c>
      <c r="B148" s="325" t="s">
        <v>97</v>
      </c>
      <c r="C148" s="21">
        <v>80000</v>
      </c>
      <c r="D148" s="243" t="s">
        <v>75</v>
      </c>
      <c r="E148" s="243" t="s">
        <v>9</v>
      </c>
      <c r="F148" s="335"/>
      <c r="G148" s="84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</row>
    <row r="149" spans="1:38" s="2" customFormat="1" x14ac:dyDescent="0.25">
      <c r="A149" s="129" t="s">
        <v>155</v>
      </c>
      <c r="B149" s="325" t="s">
        <v>119</v>
      </c>
      <c r="C149" s="21">
        <v>80000</v>
      </c>
      <c r="D149" s="22" t="s">
        <v>75</v>
      </c>
      <c r="E149" s="22" t="s">
        <v>9</v>
      </c>
      <c r="F149" s="324"/>
      <c r="G149" s="84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</row>
    <row r="150" spans="1:38" s="2" customFormat="1" x14ac:dyDescent="0.25">
      <c r="A150" s="129" t="s">
        <v>155</v>
      </c>
      <c r="B150" s="325" t="s">
        <v>120</v>
      </c>
      <c r="C150" s="21">
        <v>75000</v>
      </c>
      <c r="D150" s="22" t="s">
        <v>75</v>
      </c>
      <c r="E150" s="22" t="s">
        <v>9</v>
      </c>
      <c r="F150" s="324"/>
      <c r="G150" s="84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</row>
    <row r="151" spans="1:38" s="2" customFormat="1" x14ac:dyDescent="0.25">
      <c r="A151" s="129" t="s">
        <v>155</v>
      </c>
      <c r="B151" s="325" t="s">
        <v>144</v>
      </c>
      <c r="C151" s="21">
        <v>20000</v>
      </c>
      <c r="D151" s="22" t="s">
        <v>76</v>
      </c>
      <c r="E151" s="22" t="s">
        <v>9</v>
      </c>
      <c r="F151" s="324"/>
      <c r="G151" s="84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</row>
    <row r="152" spans="1:38" s="2" customFormat="1" x14ac:dyDescent="0.25">
      <c r="A152" s="129" t="s">
        <v>155</v>
      </c>
      <c r="B152" s="325" t="s">
        <v>121</v>
      </c>
      <c r="C152" s="21">
        <v>77000</v>
      </c>
      <c r="D152" s="22" t="s">
        <v>122</v>
      </c>
      <c r="E152" s="22" t="s">
        <v>34</v>
      </c>
      <c r="F152" s="324"/>
      <c r="G152" s="84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s="2" customFormat="1" ht="30" x14ac:dyDescent="0.25">
      <c r="A153" s="129" t="s">
        <v>155</v>
      </c>
      <c r="B153" s="325" t="s">
        <v>123</v>
      </c>
      <c r="C153" s="21">
        <v>37510</v>
      </c>
      <c r="D153" s="22" t="s">
        <v>124</v>
      </c>
      <c r="E153" s="22" t="s">
        <v>34</v>
      </c>
      <c r="F153" s="324"/>
      <c r="G153" s="84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1:38" s="256" customFormat="1" x14ac:dyDescent="0.25">
      <c r="A154" s="362" t="s">
        <v>155</v>
      </c>
      <c r="B154" s="268" t="s">
        <v>125</v>
      </c>
      <c r="C154" s="254">
        <v>9000</v>
      </c>
      <c r="D154" s="255" t="s">
        <v>126</v>
      </c>
      <c r="E154" s="255" t="s">
        <v>34</v>
      </c>
      <c r="F154" s="262"/>
      <c r="G154" s="8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1:38" s="2" customFormat="1" x14ac:dyDescent="0.25">
      <c r="A155" s="250" t="s">
        <v>158</v>
      </c>
      <c r="B155" s="146" t="s">
        <v>201</v>
      </c>
      <c r="C155" s="21"/>
      <c r="D155" s="22"/>
      <c r="E155" s="245"/>
      <c r="F155" s="335">
        <f>C156</f>
        <v>60000</v>
      </c>
      <c r="G155" s="84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</row>
    <row r="156" spans="1:38" ht="15.75" thickBot="1" x14ac:dyDescent="0.3">
      <c r="A156" s="134" t="s">
        <v>158</v>
      </c>
      <c r="B156" s="363" t="s">
        <v>265</v>
      </c>
      <c r="C156" s="11">
        <v>60000</v>
      </c>
      <c r="D156" s="12" t="s">
        <v>286</v>
      </c>
      <c r="E156" s="12" t="s">
        <v>34</v>
      </c>
      <c r="F156" s="312"/>
      <c r="G156" s="222"/>
    </row>
    <row r="157" spans="1:38" ht="15.75" thickBot="1" x14ac:dyDescent="0.3">
      <c r="B157" s="149" t="s">
        <v>309</v>
      </c>
      <c r="C157" s="150"/>
      <c r="D157" s="149"/>
      <c r="E157" s="149"/>
      <c r="F157" s="154"/>
      <c r="G157" s="57"/>
    </row>
    <row r="158" spans="1:38" s="8" customFormat="1" ht="31.5" thickBot="1" x14ac:dyDescent="0.35">
      <c r="A158" s="315" t="s">
        <v>145</v>
      </c>
      <c r="B158" s="316"/>
      <c r="C158" s="317" t="s">
        <v>16</v>
      </c>
      <c r="D158" s="318" t="s">
        <v>0</v>
      </c>
      <c r="E158" s="318" t="s">
        <v>6</v>
      </c>
      <c r="F158" s="319" t="s">
        <v>17</v>
      </c>
      <c r="G158" s="306" t="s">
        <v>101</v>
      </c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</row>
    <row r="159" spans="1:38" s="2" customFormat="1" x14ac:dyDescent="0.25">
      <c r="A159" s="251" t="s">
        <v>159</v>
      </c>
      <c r="B159" s="367" t="s">
        <v>24</v>
      </c>
      <c r="C159" s="168"/>
      <c r="D159" s="368"/>
      <c r="E159" s="368"/>
      <c r="F159" s="361">
        <f>SUM(C160:C173)</f>
        <v>545900</v>
      </c>
      <c r="G159" s="84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</row>
    <row r="160" spans="1:38" s="2" customFormat="1" x14ac:dyDescent="0.25">
      <c r="A160" s="129" t="s">
        <v>159</v>
      </c>
      <c r="B160" s="23" t="s">
        <v>78</v>
      </c>
      <c r="C160" s="16">
        <v>81500</v>
      </c>
      <c r="D160" s="17" t="s">
        <v>79</v>
      </c>
      <c r="E160" s="17" t="s">
        <v>34</v>
      </c>
      <c r="F160" s="263"/>
      <c r="G160" s="84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</row>
    <row r="161" spans="1:38" s="2" customFormat="1" x14ac:dyDescent="0.25">
      <c r="A161" s="129" t="s">
        <v>159</v>
      </c>
      <c r="B161" s="36" t="s">
        <v>80</v>
      </c>
      <c r="C161" s="16">
        <v>36000</v>
      </c>
      <c r="D161" s="17" t="s">
        <v>75</v>
      </c>
      <c r="E161" s="17" t="s">
        <v>34</v>
      </c>
      <c r="F161" s="263"/>
      <c r="G161" s="84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</row>
    <row r="162" spans="1:38" s="2" customFormat="1" ht="14.25" customHeight="1" x14ac:dyDescent="0.25">
      <c r="A162" s="129" t="s">
        <v>159</v>
      </c>
      <c r="B162" s="36" t="s">
        <v>204</v>
      </c>
      <c r="C162" s="16">
        <v>35000</v>
      </c>
      <c r="D162" s="17" t="s">
        <v>140</v>
      </c>
      <c r="E162" s="17" t="s">
        <v>34</v>
      </c>
      <c r="F162" s="263"/>
      <c r="G162" s="84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</row>
    <row r="163" spans="1:38" s="2" customFormat="1" ht="14.25" customHeight="1" x14ac:dyDescent="0.25">
      <c r="A163" s="129" t="s">
        <v>159</v>
      </c>
      <c r="B163" s="36" t="s">
        <v>168</v>
      </c>
      <c r="C163" s="16">
        <v>7500</v>
      </c>
      <c r="D163" s="17" t="s">
        <v>170</v>
      </c>
      <c r="E163" s="17" t="s">
        <v>34</v>
      </c>
      <c r="F163" s="263"/>
      <c r="G163" s="84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</row>
    <row r="164" spans="1:38" x14ac:dyDescent="0.25">
      <c r="A164" s="129" t="s">
        <v>159</v>
      </c>
      <c r="B164" s="36" t="s">
        <v>169</v>
      </c>
      <c r="C164" s="16">
        <v>7500</v>
      </c>
      <c r="D164" s="17" t="s">
        <v>171</v>
      </c>
      <c r="E164" s="17" t="s">
        <v>34</v>
      </c>
      <c r="F164" s="263"/>
      <c r="G164" s="84"/>
    </row>
    <row r="165" spans="1:38" x14ac:dyDescent="0.25">
      <c r="A165" s="129" t="s">
        <v>159</v>
      </c>
      <c r="B165" s="36" t="s">
        <v>268</v>
      </c>
      <c r="C165" s="16">
        <v>17500</v>
      </c>
      <c r="D165" s="17" t="s">
        <v>220</v>
      </c>
      <c r="E165" s="17" t="s">
        <v>34</v>
      </c>
      <c r="F165" s="263"/>
      <c r="G165" s="84"/>
    </row>
    <row r="166" spans="1:38" x14ac:dyDescent="0.25">
      <c r="A166" s="129" t="s">
        <v>159</v>
      </c>
      <c r="B166" s="36" t="s">
        <v>213</v>
      </c>
      <c r="C166" s="49">
        <v>18000</v>
      </c>
      <c r="D166" s="17" t="s">
        <v>126</v>
      </c>
      <c r="E166" s="17" t="s">
        <v>34</v>
      </c>
      <c r="F166" s="263"/>
      <c r="G166" s="84"/>
    </row>
    <row r="167" spans="1:38" x14ac:dyDescent="0.25">
      <c r="A167" s="129" t="s">
        <v>159</v>
      </c>
      <c r="B167" s="36" t="s">
        <v>173</v>
      </c>
      <c r="C167" s="16">
        <v>7500</v>
      </c>
      <c r="D167" s="23" t="s">
        <v>272</v>
      </c>
      <c r="E167" s="23" t="s">
        <v>34</v>
      </c>
      <c r="F167" s="263"/>
      <c r="G167" s="84"/>
    </row>
    <row r="168" spans="1:38" x14ac:dyDescent="0.25">
      <c r="A168" s="129" t="s">
        <v>159</v>
      </c>
      <c r="B168" s="36" t="s">
        <v>269</v>
      </c>
      <c r="C168" s="16">
        <v>276900</v>
      </c>
      <c r="D168" s="17" t="s">
        <v>75</v>
      </c>
      <c r="E168" s="17" t="s">
        <v>9</v>
      </c>
      <c r="F168" s="263"/>
      <c r="G168" s="84"/>
    </row>
    <row r="169" spans="1:38" x14ac:dyDescent="0.25">
      <c r="A169" s="129" t="s">
        <v>159</v>
      </c>
      <c r="B169" s="36" t="s">
        <v>270</v>
      </c>
      <c r="C169" s="16">
        <v>7500</v>
      </c>
      <c r="D169" s="17" t="s">
        <v>75</v>
      </c>
      <c r="E169" s="17" t="s">
        <v>34</v>
      </c>
      <c r="F169" s="263"/>
      <c r="G169" s="84"/>
    </row>
    <row r="170" spans="1:38" x14ac:dyDescent="0.25">
      <c r="A170" s="129" t="s">
        <v>159</v>
      </c>
      <c r="B170" s="36" t="s">
        <v>271</v>
      </c>
      <c r="C170" s="16">
        <v>6000</v>
      </c>
      <c r="D170" s="17" t="s">
        <v>273</v>
      </c>
      <c r="E170" s="17" t="s">
        <v>34</v>
      </c>
      <c r="F170" s="263"/>
      <c r="G170" s="84"/>
    </row>
    <row r="171" spans="1:38" x14ac:dyDescent="0.25">
      <c r="A171" s="129" t="s">
        <v>159</v>
      </c>
      <c r="B171" s="243" t="s">
        <v>81</v>
      </c>
      <c r="C171" s="16">
        <v>20000</v>
      </c>
      <c r="D171" s="17" t="s">
        <v>274</v>
      </c>
      <c r="E171" s="17" t="s">
        <v>34</v>
      </c>
      <c r="F171" s="263"/>
      <c r="G171" s="84"/>
    </row>
    <row r="172" spans="1:38" x14ac:dyDescent="0.25">
      <c r="A172" s="129" t="s">
        <v>159</v>
      </c>
      <c r="B172" s="243" t="s">
        <v>178</v>
      </c>
      <c r="C172" s="16">
        <v>20000</v>
      </c>
      <c r="D172" s="17" t="s">
        <v>179</v>
      </c>
      <c r="E172" s="17" t="s">
        <v>34</v>
      </c>
      <c r="F172" s="263"/>
      <c r="G172" s="84"/>
    </row>
    <row r="173" spans="1:38" x14ac:dyDescent="0.25">
      <c r="A173" s="129" t="s">
        <v>159</v>
      </c>
      <c r="B173" s="36" t="s">
        <v>212</v>
      </c>
      <c r="C173" s="16">
        <v>5000</v>
      </c>
      <c r="D173" s="17" t="s">
        <v>75</v>
      </c>
      <c r="E173" s="17" t="s">
        <v>34</v>
      </c>
      <c r="F173" s="263"/>
      <c r="G173" s="84"/>
    </row>
    <row r="174" spans="1:38" x14ac:dyDescent="0.25">
      <c r="A174" s="250" t="s">
        <v>160</v>
      </c>
      <c r="B174" s="308" t="s">
        <v>301</v>
      </c>
      <c r="C174" s="16"/>
      <c r="D174" s="231"/>
      <c r="E174" s="231"/>
      <c r="F174" s="262">
        <f>SUM(C175:C176)</f>
        <v>124000</v>
      </c>
      <c r="G174" s="84"/>
    </row>
    <row r="175" spans="1:38" x14ac:dyDescent="0.25">
      <c r="A175" s="129" t="s">
        <v>160</v>
      </c>
      <c r="B175" s="36" t="s">
        <v>58</v>
      </c>
      <c r="C175" s="16">
        <v>24000</v>
      </c>
      <c r="D175" s="17" t="s">
        <v>59</v>
      </c>
      <c r="E175" s="17" t="s">
        <v>34</v>
      </c>
      <c r="F175" s="262"/>
      <c r="G175" s="84"/>
    </row>
    <row r="176" spans="1:38" x14ac:dyDescent="0.25">
      <c r="A176" s="129" t="s">
        <v>160</v>
      </c>
      <c r="B176" s="36" t="s">
        <v>278</v>
      </c>
      <c r="C176" s="16">
        <v>100000</v>
      </c>
      <c r="D176" s="17" t="s">
        <v>75</v>
      </c>
      <c r="E176" s="17" t="s">
        <v>34</v>
      </c>
      <c r="F176" s="262"/>
      <c r="G176" s="84"/>
    </row>
    <row r="177" spans="1:38" x14ac:dyDescent="0.25">
      <c r="A177" s="250" t="s">
        <v>181</v>
      </c>
      <c r="B177" s="14" t="s">
        <v>47</v>
      </c>
      <c r="C177" s="16"/>
      <c r="D177" s="231"/>
      <c r="E177" s="231"/>
      <c r="F177" s="364">
        <f>SUM(C178:C178)</f>
        <v>30000</v>
      </c>
      <c r="G177" s="84"/>
    </row>
    <row r="178" spans="1:38" x14ac:dyDescent="0.25">
      <c r="A178" s="129" t="s">
        <v>181</v>
      </c>
      <c r="B178" s="17" t="s">
        <v>50</v>
      </c>
      <c r="C178" s="16">
        <v>30000</v>
      </c>
      <c r="D178" s="17" t="s">
        <v>91</v>
      </c>
      <c r="E178" s="17" t="s">
        <v>34</v>
      </c>
      <c r="F178" s="262"/>
      <c r="G178" s="130"/>
    </row>
    <row r="179" spans="1:38" s="29" customFormat="1" ht="16.5" customHeight="1" x14ac:dyDescent="0.25">
      <c r="A179" s="250" t="s">
        <v>180</v>
      </c>
      <c r="B179" s="365" t="s">
        <v>116</v>
      </c>
      <c r="C179" s="16"/>
      <c r="D179" s="366"/>
      <c r="E179" s="366"/>
      <c r="F179" s="262">
        <f>SUM(C180:C182)</f>
        <v>328000</v>
      </c>
      <c r="G179" s="130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</row>
    <row r="180" spans="1:38" x14ac:dyDescent="0.25">
      <c r="A180" s="129" t="s">
        <v>180</v>
      </c>
      <c r="B180" s="231" t="s">
        <v>210</v>
      </c>
      <c r="C180" s="16">
        <v>105000</v>
      </c>
      <c r="D180" s="17" t="s">
        <v>115</v>
      </c>
      <c r="E180" s="17" t="s">
        <v>34</v>
      </c>
      <c r="F180" s="262"/>
      <c r="G180" s="130"/>
    </row>
    <row r="181" spans="1:38" x14ac:dyDescent="0.25">
      <c r="A181" s="129" t="s">
        <v>180</v>
      </c>
      <c r="B181" s="231" t="s">
        <v>209</v>
      </c>
      <c r="C181" s="16">
        <v>48000</v>
      </c>
      <c r="D181" s="17" t="s">
        <v>115</v>
      </c>
      <c r="E181" s="17" t="s">
        <v>34</v>
      </c>
      <c r="F181" s="13"/>
      <c r="G181" s="133"/>
    </row>
    <row r="182" spans="1:38" x14ac:dyDescent="0.25">
      <c r="A182" s="129" t="s">
        <v>180</v>
      </c>
      <c r="B182" s="231" t="s">
        <v>284</v>
      </c>
      <c r="C182" s="16">
        <v>175000</v>
      </c>
      <c r="D182" s="17" t="s">
        <v>75</v>
      </c>
      <c r="E182" s="242" t="s">
        <v>9</v>
      </c>
      <c r="F182" s="13"/>
      <c r="G182" s="133"/>
    </row>
    <row r="183" spans="1:38" x14ac:dyDescent="0.25">
      <c r="A183" s="129"/>
      <c r="B183" s="14" t="s">
        <v>118</v>
      </c>
      <c r="C183" s="16"/>
      <c r="D183" s="16"/>
      <c r="E183" s="239"/>
      <c r="F183" s="13">
        <f>SUM(C184:C186)</f>
        <v>84500</v>
      </c>
      <c r="G183" s="133"/>
    </row>
    <row r="184" spans="1:38" x14ac:dyDescent="0.25">
      <c r="A184" s="129"/>
      <c r="B184" s="17" t="s">
        <v>190</v>
      </c>
      <c r="C184" s="16">
        <v>12000</v>
      </c>
      <c r="D184" s="16" t="s">
        <v>76</v>
      </c>
      <c r="E184" s="242" t="s">
        <v>9</v>
      </c>
      <c r="F184" s="16"/>
      <c r="G184" s="133"/>
    </row>
    <row r="185" spans="1:38" x14ac:dyDescent="0.25">
      <c r="A185" s="129"/>
      <c r="B185" s="17" t="s">
        <v>71</v>
      </c>
      <c r="C185" s="16">
        <v>62000</v>
      </c>
      <c r="D185" s="16" t="s">
        <v>76</v>
      </c>
      <c r="E185" s="242" t="s">
        <v>9</v>
      </c>
      <c r="F185" s="16"/>
      <c r="G185" s="133"/>
    </row>
    <row r="186" spans="1:38" ht="15.75" thickBot="1" x14ac:dyDescent="0.3">
      <c r="A186" s="134"/>
      <c r="B186" s="299" t="s">
        <v>191</v>
      </c>
      <c r="C186" s="300">
        <v>10500</v>
      </c>
      <c r="D186" s="299" t="s">
        <v>282</v>
      </c>
      <c r="E186" s="301" t="s">
        <v>9</v>
      </c>
      <c r="F186" s="11"/>
      <c r="G186" s="136"/>
    </row>
    <row r="187" spans="1:38" ht="15.75" thickBot="1" x14ac:dyDescent="0.3">
      <c r="B187" s="149"/>
      <c r="G187"/>
    </row>
    <row r="188" spans="1:38" ht="33" customHeight="1" thickBot="1" x14ac:dyDescent="0.3">
      <c r="A188"/>
      <c r="B188"/>
      <c r="C188"/>
      <c r="D188"/>
      <c r="E188" s="286" t="s">
        <v>89</v>
      </c>
      <c r="F188" s="287">
        <f>F101+F3</f>
        <v>29891819.520000003</v>
      </c>
      <c r="G188"/>
    </row>
  </sheetData>
  <pageMargins left="0.70866141732283472" right="0.70866141732283472" top="0.94488188976377963" bottom="0.74803149606299213" header="0.31496062992125984" footer="0.31496062992125984"/>
  <pageSetup paperSize="9" scale="75" orientation="landscape" r:id="rId1"/>
  <headerFooter differentFirst="1" scaleWithDoc="0" alignWithMargins="0"/>
  <rowBreaks count="6" manualBreakCount="6">
    <brk id="24" max="6" man="1"/>
    <brk id="58" max="6" man="1"/>
    <brk id="88" max="6" man="1"/>
    <brk id="100" max="6" man="1"/>
    <brk id="123" max="6" man="1"/>
    <brk id="15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opLeftCell="A58" zoomScaleNormal="100" workbookViewId="0"/>
  </sheetViews>
  <sheetFormatPr baseColWidth="10" defaultRowHeight="15" x14ac:dyDescent="0.25"/>
  <cols>
    <col min="1" max="1" width="10.42578125" style="121" customWidth="1"/>
    <col min="2" max="2" width="49.85546875" style="63" customWidth="1"/>
    <col min="3" max="3" width="16.5703125" style="62" customWidth="1"/>
    <col min="4" max="4" width="25.85546875" style="63" customWidth="1"/>
    <col min="5" max="5" width="16.7109375" style="63" customWidth="1"/>
    <col min="6" max="6" width="21.7109375" style="64" bestFit="1" customWidth="1"/>
    <col min="7" max="7" width="11.42578125" style="67"/>
  </cols>
  <sheetData>
    <row r="1" spans="1:7" s="30" customFormat="1" ht="19.5" x14ac:dyDescent="0.4">
      <c r="A1" s="121"/>
      <c r="B1" s="400" t="s">
        <v>65</v>
      </c>
      <c r="C1" s="398"/>
      <c r="D1" s="398"/>
      <c r="E1" s="398"/>
      <c r="F1" s="399">
        <v>2016</v>
      </c>
      <c r="G1" s="65"/>
    </row>
    <row r="2" spans="1:7" s="5" customFormat="1" x14ac:dyDescent="0.25">
      <c r="A2" s="121"/>
      <c r="C2" s="6"/>
      <c r="F2" s="7"/>
      <c r="G2" s="66"/>
    </row>
    <row r="3" spans="1:7" s="27" customFormat="1" ht="37.5" customHeight="1" x14ac:dyDescent="0.25">
      <c r="A3" s="234"/>
      <c r="B3" s="257" t="s">
        <v>60</v>
      </c>
      <c r="C3" s="258"/>
      <c r="D3" s="379"/>
      <c r="E3" s="379"/>
      <c r="F3" s="259">
        <f>SUM(F5+F7+F21+F74)</f>
        <v>21679380.030000001</v>
      </c>
      <c r="G3" s="390">
        <f>F3/$F$150</f>
        <v>0.90963939724371567</v>
      </c>
    </row>
    <row r="4" spans="1:7" s="8" customFormat="1" ht="45.75" x14ac:dyDescent="0.3">
      <c r="A4" s="380" t="s">
        <v>145</v>
      </c>
      <c r="B4" s="260"/>
      <c r="C4" s="235" t="s">
        <v>16</v>
      </c>
      <c r="D4" s="381" t="s">
        <v>0</v>
      </c>
      <c r="E4" s="381" t="s">
        <v>6</v>
      </c>
      <c r="F4" s="236" t="s">
        <v>17</v>
      </c>
      <c r="G4" s="237" t="s">
        <v>101</v>
      </c>
    </row>
    <row r="5" spans="1:7" s="3" customFormat="1" ht="15.75" x14ac:dyDescent="0.25">
      <c r="A5" s="234"/>
      <c r="B5" s="292" t="s">
        <v>61</v>
      </c>
      <c r="C5" s="293"/>
      <c r="D5" s="292"/>
      <c r="E5" s="292"/>
      <c r="F5" s="307">
        <f>SUM(C6:C6)</f>
        <v>8000000</v>
      </c>
      <c r="G5" s="392">
        <f>F5/$F$150</f>
        <v>0.33566989313714818</v>
      </c>
    </row>
    <row r="6" spans="1:7" s="108" customFormat="1" x14ac:dyDescent="0.25">
      <c r="A6" s="382" t="s">
        <v>158</v>
      </c>
      <c r="B6" s="17" t="s">
        <v>203</v>
      </c>
      <c r="C6" s="16">
        <v>8000000</v>
      </c>
      <c r="D6" s="261" t="s">
        <v>8</v>
      </c>
      <c r="E6" s="261" t="s">
        <v>9</v>
      </c>
      <c r="F6" s="262"/>
      <c r="G6" s="393"/>
    </row>
    <row r="7" spans="1:7" s="3" customFormat="1" ht="15.75" x14ac:dyDescent="0.25">
      <c r="A7" s="234"/>
      <c r="B7" s="292" t="s">
        <v>62</v>
      </c>
      <c r="C7" s="293"/>
      <c r="D7" s="292"/>
      <c r="E7" s="292"/>
      <c r="F7" s="307">
        <f>SUM(F8:F20)</f>
        <v>7194708</v>
      </c>
      <c r="G7" s="392">
        <f>F7/$F$150</f>
        <v>0.30188085818912314</v>
      </c>
    </row>
    <row r="8" spans="1:7" s="1" customFormat="1" x14ac:dyDescent="0.25">
      <c r="A8" s="234" t="s">
        <v>154</v>
      </c>
      <c r="B8" s="308" t="s">
        <v>28</v>
      </c>
      <c r="C8" s="16"/>
      <c r="D8" s="17"/>
      <c r="E8" s="17"/>
      <c r="F8" s="262">
        <f>SUM(C9)</f>
        <v>200000</v>
      </c>
      <c r="G8" s="391"/>
    </row>
    <row r="9" spans="1:7" x14ac:dyDescent="0.25">
      <c r="A9" s="234" t="s">
        <v>154</v>
      </c>
      <c r="B9" s="36" t="s">
        <v>30</v>
      </c>
      <c r="C9" s="16">
        <v>200000</v>
      </c>
      <c r="D9" s="17" t="s">
        <v>8</v>
      </c>
      <c r="E9" s="17" t="s">
        <v>9</v>
      </c>
      <c r="F9" s="263"/>
      <c r="G9" s="391"/>
    </row>
    <row r="10" spans="1:7" x14ac:dyDescent="0.25">
      <c r="A10" s="234" t="s">
        <v>158</v>
      </c>
      <c r="B10" s="309" t="s">
        <v>201</v>
      </c>
      <c r="C10" s="13"/>
      <c r="D10" s="14"/>
      <c r="E10" s="14"/>
      <c r="F10" s="262">
        <f>SUM(C11:C12)</f>
        <v>4800000</v>
      </c>
      <c r="G10" s="391"/>
    </row>
    <row r="11" spans="1:7" s="1" customFormat="1" x14ac:dyDescent="0.25">
      <c r="A11" s="234" t="s">
        <v>158</v>
      </c>
      <c r="B11" s="242" t="s">
        <v>12</v>
      </c>
      <c r="C11" s="16">
        <v>3600000</v>
      </c>
      <c r="D11" s="17" t="s">
        <v>8</v>
      </c>
      <c r="E11" s="17" t="s">
        <v>9</v>
      </c>
      <c r="F11" s="263"/>
      <c r="G11" s="391"/>
    </row>
    <row r="12" spans="1:7" x14ac:dyDescent="0.25">
      <c r="A12" s="234" t="s">
        <v>158</v>
      </c>
      <c r="B12" s="310" t="s">
        <v>163</v>
      </c>
      <c r="C12" s="16">
        <v>1200000</v>
      </c>
      <c r="D12" s="17" t="s">
        <v>8</v>
      </c>
      <c r="E12" s="17" t="s">
        <v>9</v>
      </c>
      <c r="F12" s="263"/>
      <c r="G12" s="391"/>
    </row>
    <row r="13" spans="1:7" x14ac:dyDescent="0.25">
      <c r="A13" s="234" t="s">
        <v>159</v>
      </c>
      <c r="B13" s="308" t="s">
        <v>77</v>
      </c>
      <c r="C13" s="16"/>
      <c r="D13" s="17"/>
      <c r="E13" s="17"/>
      <c r="F13" s="262">
        <f>SUM(C14)</f>
        <v>100000</v>
      </c>
      <c r="G13" s="391"/>
    </row>
    <row r="14" spans="1:7" x14ac:dyDescent="0.25">
      <c r="A14" s="234" t="s">
        <v>159</v>
      </c>
      <c r="B14" s="36" t="s">
        <v>66</v>
      </c>
      <c r="C14" s="16">
        <v>100000</v>
      </c>
      <c r="D14" s="17" t="s">
        <v>8</v>
      </c>
      <c r="E14" s="17" t="s">
        <v>9</v>
      </c>
      <c r="F14" s="263"/>
      <c r="G14" s="391"/>
    </row>
    <row r="15" spans="1:7" x14ac:dyDescent="0.25">
      <c r="A15" s="234" t="s">
        <v>160</v>
      </c>
      <c r="B15" s="309" t="s">
        <v>301</v>
      </c>
      <c r="C15" s="16"/>
      <c r="D15" s="17"/>
      <c r="E15" s="17"/>
      <c r="F15" s="262">
        <f>SUM(C16:C18)</f>
        <v>1094708</v>
      </c>
      <c r="G15" s="391"/>
    </row>
    <row r="16" spans="1:7" x14ac:dyDescent="0.25">
      <c r="A16" s="234" t="s">
        <v>160</v>
      </c>
      <c r="B16" s="242" t="s">
        <v>14</v>
      </c>
      <c r="C16" s="16">
        <v>363000</v>
      </c>
      <c r="D16" s="17" t="s">
        <v>8</v>
      </c>
      <c r="E16" s="17" t="s">
        <v>9</v>
      </c>
      <c r="F16" s="263"/>
      <c r="G16" s="391"/>
    </row>
    <row r="17" spans="1:7" x14ac:dyDescent="0.25">
      <c r="A17" s="234" t="s">
        <v>160</v>
      </c>
      <c r="B17" s="242" t="s">
        <v>15</v>
      </c>
      <c r="C17" s="16">
        <v>100000</v>
      </c>
      <c r="D17" s="17" t="s">
        <v>8</v>
      </c>
      <c r="E17" s="17" t="s">
        <v>9</v>
      </c>
      <c r="F17" s="263"/>
      <c r="G17" s="391"/>
    </row>
    <row r="18" spans="1:7" x14ac:dyDescent="0.25">
      <c r="A18" s="234" t="s">
        <v>160</v>
      </c>
      <c r="B18" s="261" t="s">
        <v>27</v>
      </c>
      <c r="C18" s="16">
        <v>631708</v>
      </c>
      <c r="D18" s="17" t="s">
        <v>8</v>
      </c>
      <c r="E18" s="17" t="s">
        <v>9</v>
      </c>
      <c r="F18" s="263"/>
      <c r="G18" s="391"/>
    </row>
    <row r="19" spans="1:7" x14ac:dyDescent="0.25">
      <c r="A19" s="383" t="s">
        <v>189</v>
      </c>
      <c r="B19" s="309" t="s">
        <v>188</v>
      </c>
      <c r="C19" s="13"/>
      <c r="D19" s="14"/>
      <c r="E19" s="14"/>
      <c r="F19" s="262">
        <f>SUM(C20:C20)</f>
        <v>1000000</v>
      </c>
      <c r="G19" s="391"/>
    </row>
    <row r="20" spans="1:7" x14ac:dyDescent="0.25">
      <c r="A20" s="234" t="s">
        <v>189</v>
      </c>
      <c r="B20" s="242" t="s">
        <v>10</v>
      </c>
      <c r="C20" s="16">
        <v>1000000</v>
      </c>
      <c r="D20" s="17" t="s">
        <v>8</v>
      </c>
      <c r="E20" s="17" t="s">
        <v>9</v>
      </c>
      <c r="F20" s="263"/>
      <c r="G20" s="391"/>
    </row>
    <row r="21" spans="1:7" ht="15.75" x14ac:dyDescent="0.25">
      <c r="A21" s="234"/>
      <c r="B21" s="292" t="s">
        <v>64</v>
      </c>
      <c r="C21" s="384"/>
      <c r="D21" s="385"/>
      <c r="E21" s="385"/>
      <c r="F21" s="386">
        <f>SUM(F22:F67)</f>
        <v>5939592.0299999993</v>
      </c>
      <c r="G21" s="392">
        <f>F21/$F$150</f>
        <v>0.24921777774854462</v>
      </c>
    </row>
    <row r="22" spans="1:7" x14ac:dyDescent="0.25">
      <c r="A22" s="383" t="s">
        <v>184</v>
      </c>
      <c r="B22" s="308" t="s">
        <v>98</v>
      </c>
      <c r="C22" s="16"/>
      <c r="D22" s="17"/>
      <c r="E22" s="22"/>
      <c r="F22" s="335">
        <f>SUM(C23:C23)</f>
        <v>14320</v>
      </c>
      <c r="G22" s="391"/>
    </row>
    <row r="23" spans="1:7" x14ac:dyDescent="0.25">
      <c r="A23" s="234" t="s">
        <v>184</v>
      </c>
      <c r="B23" s="36" t="s">
        <v>227</v>
      </c>
      <c r="C23" s="16">
        <v>14320</v>
      </c>
      <c r="D23" s="17" t="s">
        <v>7</v>
      </c>
      <c r="E23" s="22" t="s">
        <v>9</v>
      </c>
      <c r="F23" s="324"/>
      <c r="G23" s="391"/>
    </row>
    <row r="24" spans="1:7" x14ac:dyDescent="0.25">
      <c r="A24" s="383" t="s">
        <v>154</v>
      </c>
      <c r="B24" s="308" t="s">
        <v>28</v>
      </c>
      <c r="C24" s="21"/>
      <c r="D24" s="17"/>
      <c r="E24" s="17"/>
      <c r="F24" s="262">
        <f>SUM(C25:C30)</f>
        <v>937475.18</v>
      </c>
      <c r="G24" s="391"/>
    </row>
    <row r="25" spans="1:7" x14ac:dyDescent="0.25">
      <c r="A25" s="234" t="s">
        <v>154</v>
      </c>
      <c r="B25" s="36" t="s">
        <v>29</v>
      </c>
      <c r="C25" s="16">
        <v>118460</v>
      </c>
      <c r="D25" s="17" t="s">
        <v>8</v>
      </c>
      <c r="E25" s="17" t="s">
        <v>34</v>
      </c>
      <c r="F25" s="263"/>
      <c r="G25" s="391"/>
    </row>
    <row r="26" spans="1:7" x14ac:dyDescent="0.25">
      <c r="A26" s="234" t="s">
        <v>154</v>
      </c>
      <c r="B26" s="36" t="s">
        <v>70</v>
      </c>
      <c r="C26" s="16">
        <v>30000</v>
      </c>
      <c r="D26" s="17" t="s">
        <v>8</v>
      </c>
      <c r="E26" s="17" t="s">
        <v>34</v>
      </c>
      <c r="F26" s="263"/>
      <c r="G26" s="391"/>
    </row>
    <row r="27" spans="1:7" x14ac:dyDescent="0.25">
      <c r="A27" s="234" t="s">
        <v>154</v>
      </c>
      <c r="B27" s="36" t="s">
        <v>246</v>
      </c>
      <c r="C27" s="16">
        <v>80000</v>
      </c>
      <c r="D27" s="17" t="s">
        <v>8</v>
      </c>
      <c r="E27" s="17" t="s">
        <v>9</v>
      </c>
      <c r="F27" s="263"/>
      <c r="G27" s="391"/>
    </row>
    <row r="28" spans="1:7" x14ac:dyDescent="0.25">
      <c r="A28" s="234" t="s">
        <v>154</v>
      </c>
      <c r="B28" s="36" t="s">
        <v>31</v>
      </c>
      <c r="C28" s="16">
        <v>300000</v>
      </c>
      <c r="D28" s="17" t="s">
        <v>8</v>
      </c>
      <c r="E28" s="17" t="s">
        <v>9</v>
      </c>
      <c r="F28" s="263"/>
      <c r="G28" s="391"/>
    </row>
    <row r="29" spans="1:7" x14ac:dyDescent="0.25">
      <c r="A29" s="234" t="s">
        <v>154</v>
      </c>
      <c r="B29" s="36" t="s">
        <v>106</v>
      </c>
      <c r="C29" s="16">
        <v>400000</v>
      </c>
      <c r="D29" s="17" t="s">
        <v>8</v>
      </c>
      <c r="E29" s="17" t="s">
        <v>9</v>
      </c>
      <c r="F29" s="263"/>
      <c r="G29" s="391"/>
    </row>
    <row r="30" spans="1:7" s="2" customFormat="1" x14ac:dyDescent="0.25">
      <c r="A30" s="234" t="s">
        <v>154</v>
      </c>
      <c r="B30" s="36" t="s">
        <v>71</v>
      </c>
      <c r="C30" s="16">
        <v>9015.18</v>
      </c>
      <c r="D30" s="23" t="s">
        <v>8</v>
      </c>
      <c r="E30" s="23" t="s">
        <v>34</v>
      </c>
      <c r="F30" s="263"/>
      <c r="G30" s="391"/>
    </row>
    <row r="31" spans="1:7" s="2" customFormat="1" x14ac:dyDescent="0.25">
      <c r="A31" s="383" t="s">
        <v>183</v>
      </c>
      <c r="B31" s="308" t="s">
        <v>22</v>
      </c>
      <c r="C31" s="16"/>
      <c r="D31" s="17"/>
      <c r="E31" s="17"/>
      <c r="F31" s="262">
        <f>SUM(C32:C36)</f>
        <v>677000</v>
      </c>
      <c r="G31" s="391"/>
    </row>
    <row r="32" spans="1:7" s="2" customFormat="1" x14ac:dyDescent="0.25">
      <c r="A32" s="234" t="s">
        <v>183</v>
      </c>
      <c r="B32" s="36" t="s">
        <v>23</v>
      </c>
      <c r="C32" s="16">
        <v>570000</v>
      </c>
      <c r="D32" s="17" t="s">
        <v>8</v>
      </c>
      <c r="E32" s="17" t="s">
        <v>9</v>
      </c>
      <c r="F32" s="263"/>
      <c r="G32" s="391"/>
    </row>
    <row r="33" spans="1:7" x14ac:dyDescent="0.25">
      <c r="A33" s="234" t="s">
        <v>183</v>
      </c>
      <c r="B33" s="36" t="s">
        <v>104</v>
      </c>
      <c r="C33" s="16">
        <v>60000</v>
      </c>
      <c r="D33" s="17" t="s">
        <v>8</v>
      </c>
      <c r="E33" s="17" t="s">
        <v>9</v>
      </c>
      <c r="F33" s="263"/>
      <c r="G33" s="391"/>
    </row>
    <row r="34" spans="1:7" x14ac:dyDescent="0.25">
      <c r="A34" s="234" t="s">
        <v>183</v>
      </c>
      <c r="B34" s="36" t="s">
        <v>192</v>
      </c>
      <c r="C34" s="16">
        <v>10000</v>
      </c>
      <c r="D34" s="17" t="s">
        <v>193</v>
      </c>
      <c r="E34" s="17" t="s">
        <v>34</v>
      </c>
      <c r="F34" s="263"/>
      <c r="G34" s="391"/>
    </row>
    <row r="35" spans="1:7" s="2" customFormat="1" x14ac:dyDescent="0.25">
      <c r="A35" s="234" t="s">
        <v>183</v>
      </c>
      <c r="B35" s="36" t="s">
        <v>129</v>
      </c>
      <c r="C35" s="16">
        <v>33000</v>
      </c>
      <c r="D35" s="17" t="s">
        <v>8</v>
      </c>
      <c r="E35" s="17" t="s">
        <v>9</v>
      </c>
      <c r="F35" s="263"/>
      <c r="G35" s="391"/>
    </row>
    <row r="36" spans="1:7" x14ac:dyDescent="0.25">
      <c r="A36" s="234" t="s">
        <v>183</v>
      </c>
      <c r="B36" s="36" t="s">
        <v>248</v>
      </c>
      <c r="C36" s="16">
        <v>4000</v>
      </c>
      <c r="D36" s="17" t="s">
        <v>251</v>
      </c>
      <c r="E36" s="17" t="s">
        <v>34</v>
      </c>
      <c r="F36" s="263"/>
      <c r="G36" s="391"/>
    </row>
    <row r="37" spans="1:7" x14ac:dyDescent="0.25">
      <c r="A37" s="383" t="s">
        <v>155</v>
      </c>
      <c r="B37" s="308" t="s">
        <v>96</v>
      </c>
      <c r="C37" s="16"/>
      <c r="D37" s="17"/>
      <c r="E37" s="22"/>
      <c r="F37" s="335">
        <f>SUM(C38:C43)</f>
        <v>482700</v>
      </c>
      <c r="G37" s="391"/>
    </row>
    <row r="38" spans="1:7" x14ac:dyDescent="0.25">
      <c r="A38" s="234" t="s">
        <v>155</v>
      </c>
      <c r="B38" s="36" t="s">
        <v>114</v>
      </c>
      <c r="C38" s="16">
        <v>150000</v>
      </c>
      <c r="D38" s="17" t="s">
        <v>8</v>
      </c>
      <c r="E38" s="22" t="s">
        <v>9</v>
      </c>
      <c r="F38" s="264"/>
      <c r="G38" s="394"/>
    </row>
    <row r="39" spans="1:7" x14ac:dyDescent="0.25">
      <c r="A39" s="234" t="s">
        <v>155</v>
      </c>
      <c r="B39" s="36" t="s">
        <v>113</v>
      </c>
      <c r="C39" s="16">
        <v>70000</v>
      </c>
      <c r="D39" s="17" t="s">
        <v>8</v>
      </c>
      <c r="E39" s="22" t="s">
        <v>9</v>
      </c>
      <c r="F39" s="324"/>
      <c r="G39" s="391"/>
    </row>
    <row r="40" spans="1:7" x14ac:dyDescent="0.25">
      <c r="A40" s="234" t="s">
        <v>155</v>
      </c>
      <c r="B40" s="36" t="s">
        <v>97</v>
      </c>
      <c r="C40" s="16">
        <v>62700</v>
      </c>
      <c r="D40" s="17" t="s">
        <v>8</v>
      </c>
      <c r="E40" s="22" t="s">
        <v>9</v>
      </c>
      <c r="F40" s="324"/>
      <c r="G40" s="391"/>
    </row>
    <row r="41" spans="1:7" x14ac:dyDescent="0.25">
      <c r="A41" s="234" t="s">
        <v>155</v>
      </c>
      <c r="B41" s="36" t="s">
        <v>143</v>
      </c>
      <c r="C41" s="16">
        <v>60000</v>
      </c>
      <c r="D41" s="17" t="s">
        <v>8</v>
      </c>
      <c r="E41" s="22" t="s">
        <v>9</v>
      </c>
      <c r="F41" s="324"/>
      <c r="G41" s="391"/>
    </row>
    <row r="42" spans="1:7" x14ac:dyDescent="0.25">
      <c r="A42" s="234" t="s">
        <v>155</v>
      </c>
      <c r="B42" s="36" t="s">
        <v>267</v>
      </c>
      <c r="C42" s="16">
        <v>15000</v>
      </c>
      <c r="D42" s="17" t="s">
        <v>239</v>
      </c>
      <c r="E42" s="22" t="s">
        <v>9</v>
      </c>
      <c r="F42" s="324"/>
      <c r="G42" s="391"/>
    </row>
    <row r="43" spans="1:7" s="4" customFormat="1" x14ac:dyDescent="0.25">
      <c r="A43" s="234" t="s">
        <v>155</v>
      </c>
      <c r="B43" s="17" t="s">
        <v>241</v>
      </c>
      <c r="C43" s="16">
        <v>125000</v>
      </c>
      <c r="D43" s="17" t="s">
        <v>7</v>
      </c>
      <c r="E43" s="17" t="s">
        <v>9</v>
      </c>
      <c r="F43" s="324"/>
      <c r="G43" s="391"/>
    </row>
    <row r="44" spans="1:7" x14ac:dyDescent="0.25">
      <c r="A44" s="383" t="s">
        <v>159</v>
      </c>
      <c r="B44" s="308" t="s">
        <v>24</v>
      </c>
      <c r="C44" s="16"/>
      <c r="D44" s="17"/>
      <c r="E44" s="17"/>
      <c r="F44" s="262">
        <f>SUM(C45:C46)</f>
        <v>1000000</v>
      </c>
      <c r="G44" s="391"/>
    </row>
    <row r="45" spans="1:7" x14ac:dyDescent="0.25">
      <c r="A45" s="234" t="s">
        <v>159</v>
      </c>
      <c r="B45" s="36" t="s">
        <v>25</v>
      </c>
      <c r="C45" s="16">
        <v>400000</v>
      </c>
      <c r="D45" s="17" t="s">
        <v>8</v>
      </c>
      <c r="E45" s="17" t="s">
        <v>9</v>
      </c>
      <c r="F45" s="263"/>
      <c r="G45" s="391"/>
    </row>
    <row r="46" spans="1:7" x14ac:dyDescent="0.25">
      <c r="A46" s="234" t="s">
        <v>159</v>
      </c>
      <c r="B46" s="36" t="s">
        <v>26</v>
      </c>
      <c r="C46" s="16">
        <v>600000</v>
      </c>
      <c r="D46" s="17" t="s">
        <v>8</v>
      </c>
      <c r="E46" s="17" t="s">
        <v>9</v>
      </c>
      <c r="F46" s="263"/>
      <c r="G46" s="391"/>
    </row>
    <row r="47" spans="1:7" s="4" customFormat="1" x14ac:dyDescent="0.25">
      <c r="A47" s="383" t="s">
        <v>160</v>
      </c>
      <c r="B47" s="146" t="s">
        <v>301</v>
      </c>
      <c r="C47" s="21"/>
      <c r="D47" s="22"/>
      <c r="E47" s="22"/>
      <c r="F47" s="335">
        <f>SUM(C48:C52)</f>
        <v>339000</v>
      </c>
      <c r="G47" s="391"/>
    </row>
    <row r="48" spans="1:7" s="4" customFormat="1" x14ac:dyDescent="0.25">
      <c r="A48" s="234" t="s">
        <v>160</v>
      </c>
      <c r="B48" s="36" t="s">
        <v>19</v>
      </c>
      <c r="C48" s="16">
        <v>40000</v>
      </c>
      <c r="D48" s="17" t="s">
        <v>8</v>
      </c>
      <c r="E48" s="17" t="s">
        <v>9</v>
      </c>
      <c r="F48" s="263"/>
      <c r="G48" s="391"/>
    </row>
    <row r="49" spans="1:7" x14ac:dyDescent="0.25">
      <c r="A49" s="234" t="s">
        <v>160</v>
      </c>
      <c r="B49" s="36" t="s">
        <v>20</v>
      </c>
      <c r="C49" s="16">
        <v>9000</v>
      </c>
      <c r="D49" s="17" t="s">
        <v>8</v>
      </c>
      <c r="E49" s="17" t="s">
        <v>34</v>
      </c>
      <c r="F49" s="263"/>
      <c r="G49" s="391"/>
    </row>
    <row r="50" spans="1:7" x14ac:dyDescent="0.25">
      <c r="A50" s="234" t="s">
        <v>160</v>
      </c>
      <c r="B50" s="36" t="s">
        <v>67</v>
      </c>
      <c r="C50" s="16">
        <v>110000</v>
      </c>
      <c r="D50" s="17" t="s">
        <v>8</v>
      </c>
      <c r="E50" s="17" t="s">
        <v>34</v>
      </c>
      <c r="F50" s="263"/>
      <c r="G50" s="391"/>
    </row>
    <row r="51" spans="1:7" x14ac:dyDescent="0.25">
      <c r="A51" s="234" t="s">
        <v>160</v>
      </c>
      <c r="B51" s="242" t="s">
        <v>18</v>
      </c>
      <c r="C51" s="16">
        <v>80000</v>
      </c>
      <c r="D51" s="17" t="s">
        <v>8</v>
      </c>
      <c r="E51" s="17" t="s">
        <v>9</v>
      </c>
      <c r="F51" s="263"/>
      <c r="G51" s="391"/>
    </row>
    <row r="52" spans="1:7" x14ac:dyDescent="0.25">
      <c r="A52" s="234" t="s">
        <v>160</v>
      </c>
      <c r="B52" s="36" t="s">
        <v>277</v>
      </c>
      <c r="C52" s="16">
        <v>100000</v>
      </c>
      <c r="D52" s="17" t="s">
        <v>8</v>
      </c>
      <c r="E52" s="17" t="s">
        <v>9</v>
      </c>
      <c r="F52" s="263"/>
      <c r="G52" s="391"/>
    </row>
    <row r="53" spans="1:7" x14ac:dyDescent="0.25">
      <c r="A53" s="383" t="s">
        <v>185</v>
      </c>
      <c r="B53" s="146" t="s">
        <v>1</v>
      </c>
      <c r="C53" s="21"/>
      <c r="D53" s="22"/>
      <c r="E53" s="22"/>
      <c r="F53" s="335">
        <f>SUM(C54:C55)</f>
        <v>376200</v>
      </c>
      <c r="G53" s="391"/>
    </row>
    <row r="54" spans="1:7" x14ac:dyDescent="0.25">
      <c r="A54" s="234" t="s">
        <v>185</v>
      </c>
      <c r="B54" s="17" t="s">
        <v>2</v>
      </c>
      <c r="C54" s="16">
        <v>176200</v>
      </c>
      <c r="D54" s="17" t="s">
        <v>8</v>
      </c>
      <c r="E54" s="17" t="s">
        <v>9</v>
      </c>
      <c r="F54" s="263"/>
      <c r="G54" s="391"/>
    </row>
    <row r="55" spans="1:7" s="2" customFormat="1" x14ac:dyDescent="0.25">
      <c r="A55" s="234" t="s">
        <v>185</v>
      </c>
      <c r="B55" s="17" t="s">
        <v>3</v>
      </c>
      <c r="C55" s="16">
        <v>200000</v>
      </c>
      <c r="D55" s="17" t="s">
        <v>8</v>
      </c>
      <c r="E55" s="17" t="s">
        <v>9</v>
      </c>
      <c r="F55" s="263"/>
      <c r="G55" s="391"/>
    </row>
    <row r="56" spans="1:7" s="2" customFormat="1" ht="15.75" x14ac:dyDescent="0.25">
      <c r="A56" s="383" t="s">
        <v>187</v>
      </c>
      <c r="B56" s="308" t="s">
        <v>107</v>
      </c>
      <c r="C56" s="36"/>
      <c r="D56" s="36"/>
      <c r="E56" s="36"/>
      <c r="F56" s="333">
        <f>SUM(C57:C58)</f>
        <v>1235000</v>
      </c>
      <c r="G56" s="392"/>
    </row>
    <row r="57" spans="1:7" s="47" customFormat="1" ht="15.75" x14ac:dyDescent="0.25">
      <c r="A57" s="234" t="s">
        <v>187</v>
      </c>
      <c r="B57" s="36" t="s">
        <v>108</v>
      </c>
      <c r="C57" s="16">
        <v>635000</v>
      </c>
      <c r="D57" s="36" t="s">
        <v>8</v>
      </c>
      <c r="E57" s="36" t="s">
        <v>9</v>
      </c>
      <c r="F57" s="36"/>
      <c r="G57" s="392"/>
    </row>
    <row r="58" spans="1:7" s="2" customFormat="1" ht="15.75" x14ac:dyDescent="0.25">
      <c r="A58" s="234" t="s">
        <v>187</v>
      </c>
      <c r="B58" s="36" t="s">
        <v>109</v>
      </c>
      <c r="C58" s="16">
        <v>600000</v>
      </c>
      <c r="D58" s="36" t="s">
        <v>8</v>
      </c>
      <c r="E58" s="36" t="s">
        <v>9</v>
      </c>
      <c r="F58" s="36"/>
      <c r="G58" s="392"/>
    </row>
    <row r="59" spans="1:7" s="2" customFormat="1" ht="15.75" x14ac:dyDescent="0.25">
      <c r="A59" s="383" t="s">
        <v>186</v>
      </c>
      <c r="B59" s="308" t="s">
        <v>110</v>
      </c>
      <c r="C59" s="16"/>
      <c r="D59" s="36"/>
      <c r="E59" s="36"/>
      <c r="F59" s="333">
        <f>SUM(C60:C62)</f>
        <v>62896.85</v>
      </c>
      <c r="G59" s="392"/>
    </row>
    <row r="60" spans="1:7" s="2" customFormat="1" ht="15.75" x14ac:dyDescent="0.25">
      <c r="A60" s="234" t="s">
        <v>186</v>
      </c>
      <c r="B60" s="36" t="s">
        <v>111</v>
      </c>
      <c r="C60" s="16">
        <v>7918.85</v>
      </c>
      <c r="D60" s="36" t="s">
        <v>8</v>
      </c>
      <c r="E60" s="36" t="s">
        <v>34</v>
      </c>
      <c r="F60" s="36"/>
      <c r="G60" s="392"/>
    </row>
    <row r="61" spans="1:7" s="2" customFormat="1" ht="15.75" x14ac:dyDescent="0.25">
      <c r="A61" s="234" t="s">
        <v>186</v>
      </c>
      <c r="B61" s="36" t="s">
        <v>276</v>
      </c>
      <c r="C61" s="16">
        <v>11000</v>
      </c>
      <c r="D61" s="36"/>
      <c r="E61" s="36"/>
      <c r="F61" s="36"/>
      <c r="G61" s="392"/>
    </row>
    <row r="62" spans="1:7" s="2" customFormat="1" ht="15.75" x14ac:dyDescent="0.25">
      <c r="A62" s="234" t="s">
        <v>186</v>
      </c>
      <c r="B62" s="36" t="s">
        <v>112</v>
      </c>
      <c r="C62" s="16">
        <v>43978</v>
      </c>
      <c r="D62" s="36" t="s">
        <v>8</v>
      </c>
      <c r="E62" s="36" t="s">
        <v>34</v>
      </c>
      <c r="F62" s="36"/>
      <c r="G62" s="392"/>
    </row>
    <row r="63" spans="1:7" x14ac:dyDescent="0.25">
      <c r="A63" s="383" t="s">
        <v>189</v>
      </c>
      <c r="B63" s="309" t="s">
        <v>188</v>
      </c>
      <c r="C63" s="13"/>
      <c r="D63" s="14"/>
      <c r="E63" s="14"/>
      <c r="F63" s="262">
        <f>SUM(C64:C64)</f>
        <v>350000</v>
      </c>
      <c r="G63" s="391"/>
    </row>
    <row r="64" spans="1:7" x14ac:dyDescent="0.25">
      <c r="A64" s="234" t="s">
        <v>189</v>
      </c>
      <c r="B64" s="242" t="s">
        <v>11</v>
      </c>
      <c r="C64" s="16">
        <v>350000</v>
      </c>
      <c r="D64" s="17" t="s">
        <v>8</v>
      </c>
      <c r="E64" s="17" t="s">
        <v>9</v>
      </c>
      <c r="F64" s="263"/>
      <c r="G64" s="391"/>
    </row>
    <row r="65" spans="1:7" s="2" customFormat="1" x14ac:dyDescent="0.25">
      <c r="A65" s="383" t="s">
        <v>182</v>
      </c>
      <c r="B65" s="308" t="s">
        <v>44</v>
      </c>
      <c r="C65" s="16"/>
      <c r="D65" s="17"/>
      <c r="E65" s="17"/>
      <c r="F65" s="262">
        <f>SUM(C66:C66)</f>
        <v>50000</v>
      </c>
      <c r="G65" s="391"/>
    </row>
    <row r="66" spans="1:7" s="2" customFormat="1" x14ac:dyDescent="0.25">
      <c r="A66" s="234" t="s">
        <v>182</v>
      </c>
      <c r="B66" s="36" t="s">
        <v>279</v>
      </c>
      <c r="C66" s="16">
        <v>50000</v>
      </c>
      <c r="D66" s="17" t="s">
        <v>8</v>
      </c>
      <c r="E66" s="22" t="s">
        <v>9</v>
      </c>
      <c r="F66" s="324"/>
      <c r="G66" s="391"/>
    </row>
    <row r="67" spans="1:7" s="2" customFormat="1" x14ac:dyDescent="0.25">
      <c r="A67" s="383" t="s">
        <v>180</v>
      </c>
      <c r="B67" s="308" t="s">
        <v>116</v>
      </c>
      <c r="C67" s="16"/>
      <c r="D67" s="17"/>
      <c r="E67" s="22"/>
      <c r="F67" s="323">
        <f>SUM(C68:C71)</f>
        <v>415000</v>
      </c>
      <c r="G67" s="391"/>
    </row>
    <row r="68" spans="1:7" s="29" customFormat="1" ht="16.5" customHeight="1" x14ac:dyDescent="0.25">
      <c r="A68" s="234" t="s">
        <v>180</v>
      </c>
      <c r="B68" s="36" t="s">
        <v>205</v>
      </c>
      <c r="C68" s="16">
        <v>250000</v>
      </c>
      <c r="D68" s="17" t="s">
        <v>7</v>
      </c>
      <c r="E68" s="22" t="s">
        <v>9</v>
      </c>
      <c r="F68" s="262"/>
      <c r="G68" s="395"/>
    </row>
    <row r="69" spans="1:7" s="29" customFormat="1" ht="16.5" customHeight="1" x14ac:dyDescent="0.25">
      <c r="A69" s="234" t="s">
        <v>180</v>
      </c>
      <c r="B69" s="36" t="s">
        <v>206</v>
      </c>
      <c r="C69" s="16">
        <v>75000</v>
      </c>
      <c r="D69" s="17" t="s">
        <v>7</v>
      </c>
      <c r="E69" s="22" t="s">
        <v>9</v>
      </c>
      <c r="F69" s="262"/>
      <c r="G69" s="395"/>
    </row>
    <row r="70" spans="1:7" x14ac:dyDescent="0.25">
      <c r="A70" s="234" t="s">
        <v>180</v>
      </c>
      <c r="B70" s="36" t="s">
        <v>207</v>
      </c>
      <c r="C70" s="16">
        <v>15000</v>
      </c>
      <c r="D70" s="17" t="s">
        <v>7</v>
      </c>
      <c r="E70" s="22" t="s">
        <v>9</v>
      </c>
      <c r="F70" s="262"/>
      <c r="G70" s="395"/>
    </row>
    <row r="71" spans="1:7" s="2" customFormat="1" x14ac:dyDescent="0.25">
      <c r="A71" s="234" t="s">
        <v>180</v>
      </c>
      <c r="B71" s="36" t="s">
        <v>209</v>
      </c>
      <c r="C71" s="16">
        <v>75000</v>
      </c>
      <c r="D71" s="17" t="s">
        <v>7</v>
      </c>
      <c r="E71" s="22" t="s">
        <v>34</v>
      </c>
      <c r="F71" s="334"/>
      <c r="G71" s="391"/>
    </row>
    <row r="72" spans="1:7" s="2" customFormat="1" x14ac:dyDescent="0.25">
      <c r="A72" s="383" t="s">
        <v>294</v>
      </c>
      <c r="B72" s="308" t="s">
        <v>295</v>
      </c>
      <c r="C72" s="16"/>
      <c r="D72" s="17"/>
      <c r="E72" s="22"/>
      <c r="F72" s="323">
        <f>C73</f>
        <v>635436</v>
      </c>
      <c r="G72" s="391"/>
    </row>
    <row r="73" spans="1:7" x14ac:dyDescent="0.25">
      <c r="A73" s="234" t="s">
        <v>294</v>
      </c>
      <c r="B73" s="36" t="s">
        <v>21</v>
      </c>
      <c r="C73" s="16">
        <v>635436</v>
      </c>
      <c r="D73" s="17" t="s">
        <v>8</v>
      </c>
      <c r="E73" s="17" t="s">
        <v>34</v>
      </c>
      <c r="F73" s="263"/>
      <c r="G73" s="391"/>
    </row>
    <row r="74" spans="1:7" ht="15.75" x14ac:dyDescent="0.25">
      <c r="A74" s="234"/>
      <c r="B74" s="292" t="s">
        <v>63</v>
      </c>
      <c r="C74" s="384"/>
      <c r="D74" s="385"/>
      <c r="E74" s="385"/>
      <c r="F74" s="386">
        <f>SUM(F75:F81)</f>
        <v>545080</v>
      </c>
      <c r="G74" s="392">
        <f>F74/$F$150</f>
        <v>2.2870868168899591E-2</v>
      </c>
    </row>
    <row r="75" spans="1:7" s="1" customFormat="1" x14ac:dyDescent="0.25">
      <c r="A75" s="383" t="s">
        <v>151</v>
      </c>
      <c r="B75" s="14" t="s">
        <v>99</v>
      </c>
      <c r="C75" s="16"/>
      <c r="D75" s="17"/>
      <c r="E75" s="17"/>
      <c r="F75" s="262">
        <f>SUM(C76:C80)</f>
        <v>294280</v>
      </c>
      <c r="G75" s="391"/>
    </row>
    <row r="76" spans="1:7" x14ac:dyDescent="0.25">
      <c r="A76" s="234" t="s">
        <v>151</v>
      </c>
      <c r="B76" s="17" t="s">
        <v>222</v>
      </c>
      <c r="C76" s="16">
        <v>81000</v>
      </c>
      <c r="D76" s="17" t="s">
        <v>7</v>
      </c>
      <c r="E76" s="17" t="s">
        <v>9</v>
      </c>
      <c r="F76" s="263"/>
      <c r="G76" s="391"/>
    </row>
    <row r="77" spans="1:7" ht="15.75" x14ac:dyDescent="0.25">
      <c r="A77" s="234" t="s">
        <v>151</v>
      </c>
      <c r="B77" s="17" t="s">
        <v>223</v>
      </c>
      <c r="C77" s="16">
        <v>50000</v>
      </c>
      <c r="D77" s="17" t="s">
        <v>7</v>
      </c>
      <c r="E77" s="17" t="s">
        <v>9</v>
      </c>
      <c r="F77" s="263"/>
      <c r="G77" s="220"/>
    </row>
    <row r="78" spans="1:7" ht="15.75" x14ac:dyDescent="0.25">
      <c r="A78" s="234" t="s">
        <v>151</v>
      </c>
      <c r="B78" s="17" t="s">
        <v>224</v>
      </c>
      <c r="C78" s="16">
        <v>130000</v>
      </c>
      <c r="D78" s="17" t="s">
        <v>7</v>
      </c>
      <c r="E78" s="17" t="s">
        <v>9</v>
      </c>
      <c r="F78" s="263"/>
      <c r="G78" s="220"/>
    </row>
    <row r="79" spans="1:7" ht="15.75" x14ac:dyDescent="0.25">
      <c r="A79" s="234" t="s">
        <v>151</v>
      </c>
      <c r="B79" s="17" t="s">
        <v>225</v>
      </c>
      <c r="C79" s="16">
        <v>21780</v>
      </c>
      <c r="D79" s="17" t="s">
        <v>7</v>
      </c>
      <c r="E79" s="17" t="s">
        <v>9</v>
      </c>
      <c r="F79" s="263"/>
      <c r="G79" s="220"/>
    </row>
    <row r="80" spans="1:7" ht="15.75" x14ac:dyDescent="0.25">
      <c r="A80" s="234" t="s">
        <v>151</v>
      </c>
      <c r="B80" s="17" t="s">
        <v>243</v>
      </c>
      <c r="C80" s="16">
        <v>11500</v>
      </c>
      <c r="D80" s="17" t="s">
        <v>7</v>
      </c>
      <c r="E80" s="17" t="s">
        <v>9</v>
      </c>
      <c r="F80" s="263"/>
      <c r="G80" s="220"/>
    </row>
    <row r="81" spans="1:7" x14ac:dyDescent="0.25">
      <c r="A81" s="383" t="s">
        <v>181</v>
      </c>
      <c r="B81" s="14" t="s">
        <v>47</v>
      </c>
      <c r="C81" s="13"/>
      <c r="D81" s="14"/>
      <c r="E81" s="14"/>
      <c r="F81" s="262">
        <f>SUM(C82:C82)</f>
        <v>250800</v>
      </c>
      <c r="G81" s="391"/>
    </row>
    <row r="82" spans="1:7" x14ac:dyDescent="0.25">
      <c r="A82" s="234" t="s">
        <v>181</v>
      </c>
      <c r="B82" s="17" t="s">
        <v>49</v>
      </c>
      <c r="C82" s="16">
        <v>250800</v>
      </c>
      <c r="D82" s="17" t="s">
        <v>7</v>
      </c>
      <c r="E82" s="17" t="s">
        <v>9</v>
      </c>
      <c r="F82" s="263"/>
      <c r="G82" s="391"/>
    </row>
    <row r="83" spans="1:7" s="28" customFormat="1" ht="36" customHeight="1" x14ac:dyDescent="0.25">
      <c r="A83" s="234"/>
      <c r="B83" s="257" t="s">
        <v>90</v>
      </c>
      <c r="C83" s="258"/>
      <c r="D83" s="379"/>
      <c r="E83" s="379"/>
      <c r="F83" s="267">
        <f>SUM(F85:F148)</f>
        <v>2153558.71</v>
      </c>
      <c r="G83" s="266">
        <f>F83/$F$150</f>
        <v>9.0360602756284339E-2</v>
      </c>
    </row>
    <row r="84" spans="1:7" s="8" customFormat="1" ht="45.75" x14ac:dyDescent="0.3">
      <c r="A84" s="234"/>
      <c r="B84" s="260"/>
      <c r="C84" s="235" t="s">
        <v>16</v>
      </c>
      <c r="D84" s="387" t="s">
        <v>0</v>
      </c>
      <c r="E84" s="387" t="s">
        <v>6</v>
      </c>
      <c r="F84" s="236" t="s">
        <v>17</v>
      </c>
      <c r="G84" s="237"/>
    </row>
    <row r="85" spans="1:7" s="8" customFormat="1" x14ac:dyDescent="0.25">
      <c r="A85" s="383" t="s">
        <v>280</v>
      </c>
      <c r="B85" s="14" t="s">
        <v>281</v>
      </c>
      <c r="C85" s="235"/>
      <c r="D85" s="387"/>
      <c r="E85" s="387"/>
      <c r="F85" s="244">
        <f>SUM(C86:C86)</f>
        <v>6000</v>
      </c>
      <c r="G85" s="391"/>
    </row>
    <row r="86" spans="1:7" s="8" customFormat="1" x14ac:dyDescent="0.25">
      <c r="A86" s="388" t="s">
        <v>280</v>
      </c>
      <c r="B86" s="23" t="s">
        <v>310</v>
      </c>
      <c r="C86" s="291">
        <v>6000</v>
      </c>
      <c r="D86" s="36" t="s">
        <v>311</v>
      </c>
      <c r="E86" s="36" t="s">
        <v>34</v>
      </c>
      <c r="F86" s="244"/>
      <c r="G86" s="391"/>
    </row>
    <row r="87" spans="1:7" x14ac:dyDescent="0.25">
      <c r="A87" s="383" t="s">
        <v>146</v>
      </c>
      <c r="B87" s="320" t="s">
        <v>127</v>
      </c>
      <c r="C87" s="16"/>
      <c r="D87" s="16"/>
      <c r="E87" s="16"/>
      <c r="F87" s="13">
        <f>SUM(C88)</f>
        <v>22932.71</v>
      </c>
      <c r="G87" s="396"/>
    </row>
    <row r="88" spans="1:7" x14ac:dyDescent="0.25">
      <c r="A88" s="234" t="s">
        <v>146</v>
      </c>
      <c r="B88" s="17" t="s">
        <v>139</v>
      </c>
      <c r="C88" s="16">
        <v>22932.71</v>
      </c>
      <c r="D88" s="16" t="s">
        <v>152</v>
      </c>
      <c r="E88" s="16" t="s">
        <v>34</v>
      </c>
      <c r="F88" s="16"/>
      <c r="G88" s="396"/>
    </row>
    <row r="89" spans="1:7" x14ac:dyDescent="0.25">
      <c r="A89" s="383" t="s">
        <v>150</v>
      </c>
      <c r="B89" s="14" t="s">
        <v>72</v>
      </c>
      <c r="C89" s="16"/>
      <c r="D89" s="17"/>
      <c r="E89" s="17"/>
      <c r="F89" s="262">
        <f>SUM(C90:C92)</f>
        <v>38026</v>
      </c>
      <c r="G89" s="391"/>
    </row>
    <row r="90" spans="1:7" x14ac:dyDescent="0.25">
      <c r="A90" s="234" t="s">
        <v>150</v>
      </c>
      <c r="B90" s="17" t="s">
        <v>73</v>
      </c>
      <c r="C90" s="16">
        <v>13000</v>
      </c>
      <c r="D90" s="17" t="s">
        <v>76</v>
      </c>
      <c r="E90" s="17" t="s">
        <v>9</v>
      </c>
      <c r="F90" s="339"/>
      <c r="G90" s="391"/>
    </row>
    <row r="91" spans="1:7" x14ac:dyDescent="0.25">
      <c r="A91" s="234" t="s">
        <v>150</v>
      </c>
      <c r="B91" s="17" t="s">
        <v>147</v>
      </c>
      <c r="C91" s="16">
        <v>15026</v>
      </c>
      <c r="D91" s="17" t="s">
        <v>298</v>
      </c>
      <c r="E91" s="17" t="s">
        <v>34</v>
      </c>
      <c r="F91" s="339"/>
      <c r="G91" s="391"/>
    </row>
    <row r="92" spans="1:7" x14ac:dyDescent="0.25">
      <c r="A92" s="234" t="s">
        <v>150</v>
      </c>
      <c r="B92" s="23" t="s">
        <v>147</v>
      </c>
      <c r="C92" s="49">
        <v>10000</v>
      </c>
      <c r="D92" s="17" t="s">
        <v>299</v>
      </c>
      <c r="E92" s="17" t="s">
        <v>34</v>
      </c>
      <c r="F92" s="339"/>
      <c r="G92" s="391"/>
    </row>
    <row r="93" spans="1:7" ht="15.75" x14ac:dyDescent="0.25">
      <c r="A93" s="383" t="s">
        <v>154</v>
      </c>
      <c r="B93" s="14" t="s">
        <v>28</v>
      </c>
      <c r="C93" s="16"/>
      <c r="D93" s="17"/>
      <c r="E93" s="17"/>
      <c r="F93" s="389">
        <f>SUM(C94:C102)</f>
        <v>399190</v>
      </c>
      <c r="G93" s="391"/>
    </row>
    <row r="94" spans="1:7" x14ac:dyDescent="0.25">
      <c r="A94" s="234" t="s">
        <v>154</v>
      </c>
      <c r="B94" s="36" t="s">
        <v>29</v>
      </c>
      <c r="C94" s="16">
        <v>127090</v>
      </c>
      <c r="D94" s="17" t="s">
        <v>115</v>
      </c>
      <c r="E94" s="17" t="s">
        <v>34</v>
      </c>
      <c r="F94" s="263"/>
      <c r="G94" s="391"/>
    </row>
    <row r="95" spans="1:7" x14ac:dyDescent="0.25">
      <c r="A95" s="234" t="s">
        <v>154</v>
      </c>
      <c r="B95" s="36" t="s">
        <v>29</v>
      </c>
      <c r="C95" s="16">
        <v>60000</v>
      </c>
      <c r="D95" s="17" t="s">
        <v>75</v>
      </c>
      <c r="E95" s="17" t="s">
        <v>9</v>
      </c>
      <c r="F95" s="263"/>
      <c r="G95" s="391"/>
    </row>
    <row r="96" spans="1:7" x14ac:dyDescent="0.25">
      <c r="A96" s="234" t="s">
        <v>154</v>
      </c>
      <c r="B96" s="36" t="s">
        <v>106</v>
      </c>
      <c r="C96" s="16">
        <v>50000</v>
      </c>
      <c r="D96" s="17" t="s">
        <v>75</v>
      </c>
      <c r="E96" s="17" t="s">
        <v>9</v>
      </c>
      <c r="F96" s="263"/>
      <c r="G96" s="391"/>
    </row>
    <row r="97" spans="1:7" x14ac:dyDescent="0.25">
      <c r="A97" s="234" t="s">
        <v>154</v>
      </c>
      <c r="B97" s="17" t="s">
        <v>51</v>
      </c>
      <c r="C97" s="16">
        <v>35200</v>
      </c>
      <c r="D97" s="17" t="s">
        <v>68</v>
      </c>
      <c r="E97" s="17" t="s">
        <v>34</v>
      </c>
      <c r="F97" s="263"/>
      <c r="G97" s="391"/>
    </row>
    <row r="98" spans="1:7" x14ac:dyDescent="0.25">
      <c r="A98" s="234" t="s">
        <v>154</v>
      </c>
      <c r="B98" s="36" t="s">
        <v>33</v>
      </c>
      <c r="C98" s="16">
        <v>46400</v>
      </c>
      <c r="D98" s="17" t="s">
        <v>69</v>
      </c>
      <c r="E98" s="17" t="s">
        <v>34</v>
      </c>
      <c r="F98" s="263"/>
      <c r="G98" s="391"/>
    </row>
    <row r="99" spans="1:7" x14ac:dyDescent="0.25">
      <c r="A99" s="234" t="s">
        <v>154</v>
      </c>
      <c r="B99" s="36" t="s">
        <v>92</v>
      </c>
      <c r="C99" s="16">
        <v>12500</v>
      </c>
      <c r="D99" s="17" t="s">
        <v>76</v>
      </c>
      <c r="E99" s="17" t="s">
        <v>9</v>
      </c>
      <c r="F99" s="263"/>
      <c r="G99" s="391"/>
    </row>
    <row r="100" spans="1:7" x14ac:dyDescent="0.25">
      <c r="A100" s="234" t="s">
        <v>154</v>
      </c>
      <c r="B100" s="36" t="s">
        <v>93</v>
      </c>
      <c r="C100" s="16">
        <v>45000</v>
      </c>
      <c r="D100" s="17" t="s">
        <v>76</v>
      </c>
      <c r="E100" s="17" t="s">
        <v>9</v>
      </c>
      <c r="F100" s="263"/>
      <c r="G100" s="391"/>
    </row>
    <row r="101" spans="1:7" x14ac:dyDescent="0.25">
      <c r="A101" s="234" t="s">
        <v>154</v>
      </c>
      <c r="B101" s="36" t="s">
        <v>95</v>
      </c>
      <c r="C101" s="16">
        <v>3000</v>
      </c>
      <c r="D101" s="17" t="s">
        <v>76</v>
      </c>
      <c r="E101" s="17" t="s">
        <v>9</v>
      </c>
      <c r="F101" s="263"/>
      <c r="G101" s="391"/>
    </row>
    <row r="102" spans="1:7" x14ac:dyDescent="0.25">
      <c r="A102" s="234" t="s">
        <v>154</v>
      </c>
      <c r="B102" s="36" t="s">
        <v>128</v>
      </c>
      <c r="C102" s="16">
        <v>20000</v>
      </c>
      <c r="D102" s="17" t="s">
        <v>76</v>
      </c>
      <c r="E102" s="17" t="s">
        <v>9</v>
      </c>
      <c r="F102" s="263"/>
      <c r="G102" s="391"/>
    </row>
    <row r="103" spans="1:7" x14ac:dyDescent="0.25">
      <c r="A103" s="383" t="s">
        <v>183</v>
      </c>
      <c r="B103" s="14" t="s">
        <v>22</v>
      </c>
      <c r="C103" s="16"/>
      <c r="D103" s="17"/>
      <c r="E103" s="17"/>
      <c r="F103" s="262">
        <f>SUM(C104:C113)</f>
        <v>471500</v>
      </c>
      <c r="G103" s="391"/>
    </row>
    <row r="104" spans="1:7" x14ac:dyDescent="0.25">
      <c r="A104" s="234" t="s">
        <v>183</v>
      </c>
      <c r="B104" s="17" t="s">
        <v>54</v>
      </c>
      <c r="C104" s="16">
        <v>200000</v>
      </c>
      <c r="D104" s="17" t="s">
        <v>83</v>
      </c>
      <c r="E104" s="17" t="s">
        <v>9</v>
      </c>
      <c r="F104" s="263"/>
      <c r="G104" s="391"/>
    </row>
    <row r="105" spans="1:7" x14ac:dyDescent="0.25">
      <c r="A105" s="234" t="s">
        <v>183</v>
      </c>
      <c r="B105" s="17" t="s">
        <v>55</v>
      </c>
      <c r="C105" s="16">
        <v>15000</v>
      </c>
      <c r="D105" s="17" t="s">
        <v>84</v>
      </c>
      <c r="E105" s="17" t="s">
        <v>34</v>
      </c>
      <c r="F105" s="263"/>
      <c r="G105" s="391"/>
    </row>
    <row r="106" spans="1:7" x14ac:dyDescent="0.25">
      <c r="A106" s="234" t="s">
        <v>183</v>
      </c>
      <c r="B106" s="17" t="s">
        <v>56</v>
      </c>
      <c r="C106" s="16">
        <v>9000</v>
      </c>
      <c r="D106" s="17" t="s">
        <v>85</v>
      </c>
      <c r="E106" s="17" t="s">
        <v>34</v>
      </c>
      <c r="F106" s="263"/>
      <c r="G106" s="391"/>
    </row>
    <row r="107" spans="1:7" x14ac:dyDescent="0.25">
      <c r="A107" s="234" t="s">
        <v>183</v>
      </c>
      <c r="B107" s="17" t="s">
        <v>57</v>
      </c>
      <c r="C107" s="16">
        <v>12000</v>
      </c>
      <c r="D107" s="17" t="s">
        <v>86</v>
      </c>
      <c r="E107" s="17" t="s">
        <v>34</v>
      </c>
      <c r="F107" s="263"/>
      <c r="G107" s="391"/>
    </row>
    <row r="108" spans="1:7" x14ac:dyDescent="0.25">
      <c r="A108" s="234" t="s">
        <v>183</v>
      </c>
      <c r="B108" s="17" t="s">
        <v>130</v>
      </c>
      <c r="C108" s="16">
        <v>36000</v>
      </c>
      <c r="D108" s="17" t="s">
        <v>131</v>
      </c>
      <c r="E108" s="17" t="s">
        <v>34</v>
      </c>
      <c r="F108" s="263"/>
      <c r="G108" s="391"/>
    </row>
    <row r="109" spans="1:7" ht="15" customHeight="1" x14ac:dyDescent="0.25">
      <c r="A109" s="234" t="s">
        <v>183</v>
      </c>
      <c r="B109" s="17" t="s">
        <v>132</v>
      </c>
      <c r="C109" s="16">
        <v>3500</v>
      </c>
      <c r="D109" s="17" t="s">
        <v>162</v>
      </c>
      <c r="E109" s="17" t="s">
        <v>34</v>
      </c>
      <c r="F109" s="263"/>
      <c r="G109" s="391"/>
    </row>
    <row r="110" spans="1:7" ht="15.75" customHeight="1" x14ac:dyDescent="0.25">
      <c r="A110" s="234" t="s">
        <v>183</v>
      </c>
      <c r="B110" s="17" t="s">
        <v>134</v>
      </c>
      <c r="C110" s="16">
        <v>8000</v>
      </c>
      <c r="D110" s="17" t="s">
        <v>133</v>
      </c>
      <c r="E110" s="17" t="s">
        <v>34</v>
      </c>
      <c r="F110" s="263"/>
      <c r="G110" s="391"/>
    </row>
    <row r="111" spans="1:7" s="2" customFormat="1" ht="16.5" customHeight="1" x14ac:dyDescent="0.25">
      <c r="A111" s="234" t="s">
        <v>183</v>
      </c>
      <c r="B111" s="17" t="s">
        <v>261</v>
      </c>
      <c r="C111" s="16">
        <v>8000</v>
      </c>
      <c r="D111" s="17" t="s">
        <v>135</v>
      </c>
      <c r="E111" s="17" t="s">
        <v>34</v>
      </c>
      <c r="F111" s="263"/>
      <c r="G111" s="391"/>
    </row>
    <row r="112" spans="1:7" ht="15.75" customHeight="1" x14ac:dyDescent="0.25">
      <c r="A112" s="234" t="s">
        <v>183</v>
      </c>
      <c r="B112" s="17" t="s">
        <v>94</v>
      </c>
      <c r="C112" s="16">
        <v>150000</v>
      </c>
      <c r="D112" s="17" t="s">
        <v>87</v>
      </c>
      <c r="E112" s="17" t="s">
        <v>9</v>
      </c>
      <c r="F112" s="263"/>
      <c r="G112" s="391"/>
    </row>
    <row r="113" spans="1:7" s="2" customFormat="1" ht="15" customHeight="1" x14ac:dyDescent="0.25">
      <c r="A113" s="234" t="s">
        <v>183</v>
      </c>
      <c r="B113" s="17" t="s">
        <v>88</v>
      </c>
      <c r="C113" s="21">
        <v>30000</v>
      </c>
      <c r="D113" s="17" t="s">
        <v>87</v>
      </c>
      <c r="E113" s="17" t="s">
        <v>9</v>
      </c>
      <c r="F113" s="263"/>
      <c r="G113" s="391"/>
    </row>
    <row r="114" spans="1:7" s="2" customFormat="1" ht="15.75" customHeight="1" x14ac:dyDescent="0.25">
      <c r="A114" s="234" t="s">
        <v>155</v>
      </c>
      <c r="B114" s="146" t="s">
        <v>96</v>
      </c>
      <c r="C114" s="21"/>
      <c r="D114" s="22"/>
      <c r="E114" s="22"/>
      <c r="F114" s="323">
        <f>SUM(C115:C121)</f>
        <v>378510</v>
      </c>
      <c r="G114" s="391"/>
    </row>
    <row r="115" spans="1:7" s="2" customFormat="1" ht="15.75" customHeight="1" x14ac:dyDescent="0.25">
      <c r="A115" s="234" t="s">
        <v>155</v>
      </c>
      <c r="B115" s="325" t="s">
        <v>97</v>
      </c>
      <c r="C115" s="21">
        <v>80000</v>
      </c>
      <c r="D115" s="243" t="s">
        <v>75</v>
      </c>
      <c r="E115" s="243" t="s">
        <v>9</v>
      </c>
      <c r="F115" s="323"/>
      <c r="G115" s="391"/>
    </row>
    <row r="116" spans="1:7" s="2" customFormat="1" x14ac:dyDescent="0.25">
      <c r="A116" s="234" t="s">
        <v>155</v>
      </c>
      <c r="B116" s="325" t="s">
        <v>119</v>
      </c>
      <c r="C116" s="21">
        <v>80000</v>
      </c>
      <c r="D116" s="22" t="s">
        <v>75</v>
      </c>
      <c r="E116" s="22" t="s">
        <v>9</v>
      </c>
      <c r="F116" s="324"/>
      <c r="G116" s="391"/>
    </row>
    <row r="117" spans="1:7" s="2" customFormat="1" x14ac:dyDescent="0.25">
      <c r="A117" s="234" t="s">
        <v>155</v>
      </c>
      <c r="B117" s="325" t="s">
        <v>120</v>
      </c>
      <c r="C117" s="21">
        <v>75000</v>
      </c>
      <c r="D117" s="22" t="s">
        <v>75</v>
      </c>
      <c r="E117" s="22" t="s">
        <v>9</v>
      </c>
      <c r="F117" s="324"/>
      <c r="G117" s="391"/>
    </row>
    <row r="118" spans="1:7" s="2" customFormat="1" x14ac:dyDescent="0.25">
      <c r="A118" s="234" t="s">
        <v>155</v>
      </c>
      <c r="B118" s="325" t="s">
        <v>144</v>
      </c>
      <c r="C118" s="21">
        <v>20000</v>
      </c>
      <c r="D118" s="22" t="s">
        <v>76</v>
      </c>
      <c r="E118" s="22" t="s">
        <v>9</v>
      </c>
      <c r="F118" s="324"/>
      <c r="G118" s="391"/>
    </row>
    <row r="119" spans="1:7" s="2" customFormat="1" x14ac:dyDescent="0.25">
      <c r="A119" s="234" t="s">
        <v>155</v>
      </c>
      <c r="B119" s="325" t="s">
        <v>121</v>
      </c>
      <c r="C119" s="21">
        <v>77000</v>
      </c>
      <c r="D119" s="22" t="s">
        <v>122</v>
      </c>
      <c r="E119" s="22" t="s">
        <v>34</v>
      </c>
      <c r="F119" s="324"/>
      <c r="G119" s="391"/>
    </row>
    <row r="120" spans="1:7" s="2" customFormat="1" x14ac:dyDescent="0.25">
      <c r="A120" s="234" t="s">
        <v>155</v>
      </c>
      <c r="B120" s="325" t="s">
        <v>123</v>
      </c>
      <c r="C120" s="21">
        <v>37510</v>
      </c>
      <c r="D120" s="22" t="s">
        <v>124</v>
      </c>
      <c r="E120" s="22" t="s">
        <v>34</v>
      </c>
      <c r="F120" s="324"/>
      <c r="G120" s="391"/>
    </row>
    <row r="121" spans="1:7" s="2" customFormat="1" x14ac:dyDescent="0.25">
      <c r="A121" s="234" t="s">
        <v>155</v>
      </c>
      <c r="B121" s="325" t="s">
        <v>125</v>
      </c>
      <c r="C121" s="16">
        <v>9000</v>
      </c>
      <c r="D121" s="22" t="s">
        <v>126</v>
      </c>
      <c r="E121" s="22" t="s">
        <v>34</v>
      </c>
      <c r="F121" s="324"/>
      <c r="G121" s="391"/>
    </row>
    <row r="122" spans="1:7" s="2" customFormat="1" x14ac:dyDescent="0.25">
      <c r="A122" s="383" t="s">
        <v>159</v>
      </c>
      <c r="B122" s="308" t="s">
        <v>24</v>
      </c>
      <c r="C122" s="16"/>
      <c r="D122" s="17"/>
      <c r="E122" s="17"/>
      <c r="F122" s="262">
        <f>SUM(C123:C136)</f>
        <v>545900</v>
      </c>
      <c r="G122" s="391"/>
    </row>
    <row r="123" spans="1:7" s="2" customFormat="1" x14ac:dyDescent="0.25">
      <c r="A123" s="234" t="s">
        <v>159</v>
      </c>
      <c r="B123" s="23" t="s">
        <v>78</v>
      </c>
      <c r="C123" s="16">
        <v>81500</v>
      </c>
      <c r="D123" s="17" t="s">
        <v>79</v>
      </c>
      <c r="E123" s="17" t="s">
        <v>34</v>
      </c>
      <c r="F123" s="263"/>
      <c r="G123" s="391"/>
    </row>
    <row r="124" spans="1:7" s="2" customFormat="1" x14ac:dyDescent="0.25">
      <c r="A124" s="234" t="s">
        <v>159</v>
      </c>
      <c r="B124" s="36" t="s">
        <v>80</v>
      </c>
      <c r="C124" s="16">
        <v>36000</v>
      </c>
      <c r="D124" s="17" t="s">
        <v>75</v>
      </c>
      <c r="E124" s="17" t="s">
        <v>34</v>
      </c>
      <c r="F124" s="263"/>
      <c r="G124" s="391"/>
    </row>
    <row r="125" spans="1:7" s="2" customFormat="1" x14ac:dyDescent="0.25">
      <c r="A125" s="234" t="s">
        <v>159</v>
      </c>
      <c r="B125" s="36" t="s">
        <v>204</v>
      </c>
      <c r="C125" s="16">
        <v>35000</v>
      </c>
      <c r="D125" s="17" t="s">
        <v>140</v>
      </c>
      <c r="E125" s="17" t="s">
        <v>34</v>
      </c>
      <c r="F125" s="263"/>
      <c r="G125" s="391"/>
    </row>
    <row r="126" spans="1:7" s="2" customFormat="1" ht="14.25" customHeight="1" x14ac:dyDescent="0.25">
      <c r="A126" s="234" t="s">
        <v>159</v>
      </c>
      <c r="B126" s="36" t="s">
        <v>168</v>
      </c>
      <c r="C126" s="16">
        <v>7500</v>
      </c>
      <c r="D126" s="17" t="s">
        <v>170</v>
      </c>
      <c r="E126" s="17" t="s">
        <v>34</v>
      </c>
      <c r="F126" s="263"/>
      <c r="G126" s="391"/>
    </row>
    <row r="127" spans="1:7" s="2" customFormat="1" ht="14.25" customHeight="1" x14ac:dyDescent="0.25">
      <c r="A127" s="234" t="s">
        <v>159</v>
      </c>
      <c r="B127" s="36" t="s">
        <v>169</v>
      </c>
      <c r="C127" s="16">
        <v>7500</v>
      </c>
      <c r="D127" s="17" t="s">
        <v>171</v>
      </c>
      <c r="E127" s="17" t="s">
        <v>34</v>
      </c>
      <c r="F127" s="263"/>
      <c r="G127" s="391"/>
    </row>
    <row r="128" spans="1:7" x14ac:dyDescent="0.25">
      <c r="A128" s="234" t="s">
        <v>159</v>
      </c>
      <c r="B128" s="36" t="s">
        <v>268</v>
      </c>
      <c r="C128" s="16">
        <v>17500</v>
      </c>
      <c r="D128" s="17" t="s">
        <v>220</v>
      </c>
      <c r="E128" s="17" t="s">
        <v>34</v>
      </c>
      <c r="F128" s="263"/>
      <c r="G128" s="391"/>
    </row>
    <row r="129" spans="1:7" x14ac:dyDescent="0.25">
      <c r="A129" s="234" t="s">
        <v>159</v>
      </c>
      <c r="B129" s="36" t="s">
        <v>213</v>
      </c>
      <c r="C129" s="49">
        <v>18000</v>
      </c>
      <c r="D129" s="17" t="s">
        <v>126</v>
      </c>
      <c r="E129" s="17" t="s">
        <v>34</v>
      </c>
      <c r="F129" s="263"/>
      <c r="G129" s="391"/>
    </row>
    <row r="130" spans="1:7" x14ac:dyDescent="0.25">
      <c r="A130" s="234" t="s">
        <v>159</v>
      </c>
      <c r="B130" s="36" t="s">
        <v>173</v>
      </c>
      <c r="C130" s="16">
        <v>7500</v>
      </c>
      <c r="D130" s="23" t="s">
        <v>272</v>
      </c>
      <c r="E130" s="23" t="s">
        <v>34</v>
      </c>
      <c r="F130" s="263"/>
      <c r="G130" s="391"/>
    </row>
    <row r="131" spans="1:7" x14ac:dyDescent="0.25">
      <c r="A131" s="234" t="s">
        <v>159</v>
      </c>
      <c r="B131" s="36" t="s">
        <v>269</v>
      </c>
      <c r="C131" s="16">
        <v>276900</v>
      </c>
      <c r="D131" s="17" t="s">
        <v>75</v>
      </c>
      <c r="E131" s="17" t="s">
        <v>9</v>
      </c>
      <c r="F131" s="263"/>
      <c r="G131" s="391"/>
    </row>
    <row r="132" spans="1:7" x14ac:dyDescent="0.25">
      <c r="A132" s="234" t="s">
        <v>159</v>
      </c>
      <c r="B132" s="36" t="s">
        <v>270</v>
      </c>
      <c r="C132" s="16">
        <v>7500</v>
      </c>
      <c r="D132" s="17" t="s">
        <v>75</v>
      </c>
      <c r="E132" s="17" t="s">
        <v>34</v>
      </c>
      <c r="F132" s="263"/>
      <c r="G132" s="391"/>
    </row>
    <row r="133" spans="1:7" x14ac:dyDescent="0.25">
      <c r="A133" s="234" t="s">
        <v>159</v>
      </c>
      <c r="B133" s="36" t="s">
        <v>271</v>
      </c>
      <c r="C133" s="16">
        <v>6000</v>
      </c>
      <c r="D133" s="17" t="s">
        <v>273</v>
      </c>
      <c r="E133" s="17" t="s">
        <v>34</v>
      </c>
      <c r="F133" s="263"/>
      <c r="G133" s="391"/>
    </row>
    <row r="134" spans="1:7" x14ac:dyDescent="0.25">
      <c r="A134" s="234" t="s">
        <v>159</v>
      </c>
      <c r="B134" s="243" t="s">
        <v>81</v>
      </c>
      <c r="C134" s="16">
        <v>20000</v>
      </c>
      <c r="D134" s="17" t="s">
        <v>274</v>
      </c>
      <c r="E134" s="17" t="s">
        <v>34</v>
      </c>
      <c r="F134" s="263"/>
      <c r="G134" s="391"/>
    </row>
    <row r="135" spans="1:7" x14ac:dyDescent="0.25">
      <c r="A135" s="234" t="s">
        <v>159</v>
      </c>
      <c r="B135" s="243" t="s">
        <v>178</v>
      </c>
      <c r="C135" s="16">
        <v>20000</v>
      </c>
      <c r="D135" s="17" t="s">
        <v>179</v>
      </c>
      <c r="E135" s="17" t="s">
        <v>34</v>
      </c>
      <c r="F135" s="263"/>
      <c r="G135" s="391"/>
    </row>
    <row r="136" spans="1:7" x14ac:dyDescent="0.25">
      <c r="A136" s="234" t="s">
        <v>159</v>
      </c>
      <c r="B136" s="36" t="s">
        <v>212</v>
      </c>
      <c r="C136" s="16">
        <v>5000</v>
      </c>
      <c r="D136" s="17" t="s">
        <v>75</v>
      </c>
      <c r="E136" s="17" t="s">
        <v>34</v>
      </c>
      <c r="F136" s="263"/>
      <c r="G136" s="391"/>
    </row>
    <row r="137" spans="1:7" x14ac:dyDescent="0.25">
      <c r="A137" s="383" t="s">
        <v>160</v>
      </c>
      <c r="B137" s="308" t="s">
        <v>302</v>
      </c>
      <c r="C137" s="16"/>
      <c r="D137" s="17"/>
      <c r="E137" s="17"/>
      <c r="F137" s="262">
        <f>SUM(C138:C138)</f>
        <v>24000</v>
      </c>
      <c r="G137" s="391"/>
    </row>
    <row r="138" spans="1:7" x14ac:dyDescent="0.25">
      <c r="A138" s="234" t="s">
        <v>160</v>
      </c>
      <c r="B138" s="36" t="s">
        <v>58</v>
      </c>
      <c r="C138" s="16">
        <v>24000</v>
      </c>
      <c r="D138" s="17" t="s">
        <v>59</v>
      </c>
      <c r="E138" s="17" t="s">
        <v>34</v>
      </c>
      <c r="F138" s="263"/>
      <c r="G138" s="391"/>
    </row>
    <row r="139" spans="1:7" x14ac:dyDescent="0.25">
      <c r="A139" s="383" t="s">
        <v>181</v>
      </c>
      <c r="B139" s="14" t="s">
        <v>47</v>
      </c>
      <c r="C139" s="16"/>
      <c r="D139" s="17"/>
      <c r="E139" s="17"/>
      <c r="F139" s="262">
        <f>SUM(C140:C140)</f>
        <v>30000</v>
      </c>
      <c r="G139" s="391"/>
    </row>
    <row r="140" spans="1:7" x14ac:dyDescent="0.25">
      <c r="A140" s="234" t="s">
        <v>181</v>
      </c>
      <c r="B140" s="17" t="s">
        <v>50</v>
      </c>
      <c r="C140" s="16">
        <v>30000</v>
      </c>
      <c r="D140" s="17" t="s">
        <v>91</v>
      </c>
      <c r="E140" s="17" t="s">
        <v>34</v>
      </c>
      <c r="F140" s="339"/>
      <c r="G140" s="391"/>
    </row>
    <row r="141" spans="1:7" x14ac:dyDescent="0.25">
      <c r="A141" s="383" t="s">
        <v>180</v>
      </c>
      <c r="B141" s="365" t="s">
        <v>116</v>
      </c>
      <c r="C141" s="16"/>
      <c r="D141" s="17"/>
      <c r="E141" s="17"/>
      <c r="F141" s="262">
        <f>SUM(C142:C143)</f>
        <v>153000</v>
      </c>
      <c r="G141" s="391"/>
    </row>
    <row r="142" spans="1:7" s="29" customFormat="1" ht="16.5" customHeight="1" x14ac:dyDescent="0.25">
      <c r="A142" s="234" t="s">
        <v>180</v>
      </c>
      <c r="B142" s="231" t="s">
        <v>210</v>
      </c>
      <c r="C142" s="16">
        <v>105000</v>
      </c>
      <c r="D142" s="17" t="s">
        <v>115</v>
      </c>
      <c r="E142" s="17" t="s">
        <v>34</v>
      </c>
      <c r="F142" s="262"/>
      <c r="G142" s="395"/>
    </row>
    <row r="143" spans="1:7" x14ac:dyDescent="0.25">
      <c r="A143" s="234" t="s">
        <v>180</v>
      </c>
      <c r="B143" s="231" t="s">
        <v>209</v>
      </c>
      <c r="C143" s="16">
        <v>48000</v>
      </c>
      <c r="D143" s="17" t="s">
        <v>115</v>
      </c>
      <c r="E143" s="17" t="s">
        <v>34</v>
      </c>
      <c r="F143" s="262"/>
      <c r="G143" s="395"/>
    </row>
    <row r="144" spans="1:7" x14ac:dyDescent="0.25">
      <c r="A144" s="234" t="s">
        <v>180</v>
      </c>
      <c r="B144" s="231" t="s">
        <v>284</v>
      </c>
      <c r="C144" s="16">
        <v>175000</v>
      </c>
      <c r="D144" s="17" t="s">
        <v>75</v>
      </c>
      <c r="E144" s="17" t="s">
        <v>9</v>
      </c>
      <c r="F144" s="262"/>
      <c r="G144" s="395"/>
    </row>
    <row r="145" spans="1:7" x14ac:dyDescent="0.25">
      <c r="A145" s="234"/>
      <c r="B145" s="14" t="s">
        <v>118</v>
      </c>
      <c r="C145" s="16"/>
      <c r="D145" s="16"/>
      <c r="E145" s="16"/>
      <c r="F145" s="13">
        <f>SUM(C146:C148)</f>
        <v>84500</v>
      </c>
      <c r="G145" s="396"/>
    </row>
    <row r="146" spans="1:7" x14ac:dyDescent="0.25">
      <c r="A146" s="234"/>
      <c r="B146" s="17" t="s">
        <v>190</v>
      </c>
      <c r="C146" s="16">
        <v>12000</v>
      </c>
      <c r="D146" s="16" t="s">
        <v>76</v>
      </c>
      <c r="E146" s="16" t="s">
        <v>9</v>
      </c>
      <c r="F146" s="16"/>
      <c r="G146" s="396"/>
    </row>
    <row r="147" spans="1:7" x14ac:dyDescent="0.25">
      <c r="A147" s="234"/>
      <c r="B147" s="17" t="s">
        <v>71</v>
      </c>
      <c r="C147" s="16">
        <v>62000</v>
      </c>
      <c r="D147" s="16" t="s">
        <v>76</v>
      </c>
      <c r="E147" s="16" t="s">
        <v>9</v>
      </c>
      <c r="F147" s="16"/>
      <c r="G147" s="396"/>
    </row>
    <row r="148" spans="1:7" x14ac:dyDescent="0.25">
      <c r="A148" s="234"/>
      <c r="B148" s="231" t="s">
        <v>191</v>
      </c>
      <c r="C148" s="49">
        <v>10500</v>
      </c>
      <c r="D148" s="231" t="s">
        <v>282</v>
      </c>
      <c r="E148" s="231" t="s">
        <v>9</v>
      </c>
      <c r="F148" s="16"/>
      <c r="G148" s="360"/>
    </row>
    <row r="149" spans="1:7" ht="15.75" thickBot="1" x14ac:dyDescent="0.3">
      <c r="G149"/>
    </row>
    <row r="150" spans="1:7" ht="18.75" x14ac:dyDescent="0.25">
      <c r="E150" s="119" t="s">
        <v>89</v>
      </c>
      <c r="F150" s="120">
        <f>F83+F3</f>
        <v>23832938.740000002</v>
      </c>
      <c r="G150"/>
    </row>
  </sheetData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opLeftCell="A96" zoomScaleNormal="100" zoomScaleSheetLayoutView="100" workbookViewId="0"/>
  </sheetViews>
  <sheetFormatPr baseColWidth="10" defaultRowHeight="15" x14ac:dyDescent="0.25"/>
  <cols>
    <col min="1" max="1" width="10.42578125" style="121" customWidth="1"/>
    <col min="2" max="2" width="49.85546875" style="63" customWidth="1"/>
    <col min="3" max="3" width="16.5703125" style="62" customWidth="1"/>
    <col min="4" max="4" width="26.5703125" style="63" customWidth="1"/>
    <col min="5" max="5" width="16.7109375" style="63" customWidth="1"/>
    <col min="6" max="6" width="21.7109375" style="64" bestFit="1" customWidth="1"/>
    <col min="7" max="7" width="11.42578125" style="67"/>
    <col min="8" max="16384" width="11.42578125" style="63"/>
  </cols>
  <sheetData>
    <row r="1" spans="1:7" s="401" customFormat="1" ht="19.5" x14ac:dyDescent="0.4">
      <c r="A1" s="121"/>
      <c r="B1" s="397" t="s">
        <v>65</v>
      </c>
      <c r="C1" s="398"/>
      <c r="D1" s="398"/>
      <c r="E1" s="398"/>
      <c r="F1" s="399">
        <v>2017</v>
      </c>
      <c r="G1" s="65"/>
    </row>
    <row r="2" spans="1:7" s="149" customFormat="1" x14ac:dyDescent="0.25">
      <c r="A2" s="121"/>
      <c r="C2" s="150"/>
      <c r="F2" s="303"/>
      <c r="G2" s="66"/>
    </row>
    <row r="3" spans="1:7" s="127" customFormat="1" ht="37.5" customHeight="1" x14ac:dyDescent="0.25">
      <c r="A3" s="234"/>
      <c r="B3" s="257" t="s">
        <v>60</v>
      </c>
      <c r="C3" s="258"/>
      <c r="D3" s="379"/>
      <c r="E3" s="379"/>
      <c r="F3" s="259">
        <f>SUM(F5+F7+F21+F71)</f>
        <v>22171446</v>
      </c>
      <c r="G3" s="237">
        <f>F3/$F$147</f>
        <v>0.90517848193881556</v>
      </c>
    </row>
    <row r="4" spans="1:7" s="376" customFormat="1" ht="45.75" x14ac:dyDescent="0.3">
      <c r="A4" s="380" t="s">
        <v>145</v>
      </c>
      <c r="B4" s="260"/>
      <c r="C4" s="235" t="s">
        <v>16</v>
      </c>
      <c r="D4" s="381" t="s">
        <v>0</v>
      </c>
      <c r="E4" s="381" t="s">
        <v>6</v>
      </c>
      <c r="F4" s="236" t="s">
        <v>17</v>
      </c>
      <c r="G4" s="237" t="s">
        <v>101</v>
      </c>
    </row>
    <row r="5" spans="1:7" s="402" customFormat="1" ht="15.75" x14ac:dyDescent="0.25">
      <c r="A5" s="234"/>
      <c r="B5" s="292" t="s">
        <v>61</v>
      </c>
      <c r="C5" s="293"/>
      <c r="D5" s="292"/>
      <c r="E5" s="292"/>
      <c r="F5" s="307">
        <f>SUM(C6:C6)</f>
        <v>8500000</v>
      </c>
      <c r="G5" s="392">
        <f>F5/$F$147</f>
        <v>0.34702369419116519</v>
      </c>
    </row>
    <row r="6" spans="1:7" s="403" customFormat="1" x14ac:dyDescent="0.25">
      <c r="A6" s="382" t="s">
        <v>158</v>
      </c>
      <c r="B6" s="17" t="s">
        <v>263</v>
      </c>
      <c r="C6" s="16">
        <v>8500000</v>
      </c>
      <c r="D6" s="261" t="s">
        <v>8</v>
      </c>
      <c r="E6" s="261" t="s">
        <v>9</v>
      </c>
      <c r="F6" s="262"/>
      <c r="G6" s="393"/>
    </row>
    <row r="7" spans="1:7" s="402" customFormat="1" ht="15.75" x14ac:dyDescent="0.25">
      <c r="A7" s="234"/>
      <c r="B7" s="292" t="s">
        <v>62</v>
      </c>
      <c r="C7" s="293"/>
      <c r="D7" s="292"/>
      <c r="E7" s="292"/>
      <c r="F7" s="307">
        <f>SUM(F8:F20)</f>
        <v>7194708</v>
      </c>
      <c r="G7" s="392">
        <f>F7/$F$147</f>
        <v>0.29373342926902701</v>
      </c>
    </row>
    <row r="8" spans="1:7" s="378" customFormat="1" x14ac:dyDescent="0.25">
      <c r="A8" s="234" t="s">
        <v>154</v>
      </c>
      <c r="B8" s="308" t="s">
        <v>28</v>
      </c>
      <c r="C8" s="16"/>
      <c r="D8" s="17"/>
      <c r="E8" s="17"/>
      <c r="F8" s="262">
        <f>SUM(C9)</f>
        <v>200000</v>
      </c>
      <c r="G8" s="391"/>
    </row>
    <row r="9" spans="1:7" x14ac:dyDescent="0.25">
      <c r="A9" s="234" t="s">
        <v>154</v>
      </c>
      <c r="B9" s="36" t="s">
        <v>30</v>
      </c>
      <c r="C9" s="16">
        <v>200000</v>
      </c>
      <c r="D9" s="17" t="s">
        <v>8</v>
      </c>
      <c r="E9" s="17" t="s">
        <v>9</v>
      </c>
      <c r="F9" s="263"/>
      <c r="G9" s="391"/>
    </row>
    <row r="10" spans="1:7" x14ac:dyDescent="0.25">
      <c r="A10" s="234" t="s">
        <v>158</v>
      </c>
      <c r="B10" s="309" t="s">
        <v>201</v>
      </c>
      <c r="C10" s="13"/>
      <c r="D10" s="14"/>
      <c r="E10" s="14"/>
      <c r="F10" s="262">
        <f>SUM(C11:C12)</f>
        <v>4800000</v>
      </c>
      <c r="G10" s="391"/>
    </row>
    <row r="11" spans="1:7" s="378" customFormat="1" x14ac:dyDescent="0.25">
      <c r="A11" s="234" t="s">
        <v>158</v>
      </c>
      <c r="B11" s="242" t="s">
        <v>12</v>
      </c>
      <c r="C11" s="16">
        <v>3500000</v>
      </c>
      <c r="D11" s="17" t="s">
        <v>8</v>
      </c>
      <c r="E11" s="17" t="s">
        <v>9</v>
      </c>
      <c r="F11" s="263"/>
      <c r="G11" s="391"/>
    </row>
    <row r="12" spans="1:7" x14ac:dyDescent="0.25">
      <c r="A12" s="234" t="s">
        <v>158</v>
      </c>
      <c r="B12" s="310" t="s">
        <v>163</v>
      </c>
      <c r="C12" s="16">
        <v>1300000</v>
      </c>
      <c r="D12" s="17" t="s">
        <v>8</v>
      </c>
      <c r="E12" s="17" t="s">
        <v>9</v>
      </c>
      <c r="F12" s="263"/>
      <c r="G12" s="391"/>
    </row>
    <row r="13" spans="1:7" x14ac:dyDescent="0.25">
      <c r="A13" s="234" t="s">
        <v>159</v>
      </c>
      <c r="B13" s="308" t="s">
        <v>77</v>
      </c>
      <c r="C13" s="16"/>
      <c r="D13" s="17"/>
      <c r="E13" s="17"/>
      <c r="F13" s="262">
        <f>SUM(C14)</f>
        <v>100000</v>
      </c>
      <c r="G13" s="391"/>
    </row>
    <row r="14" spans="1:7" x14ac:dyDescent="0.25">
      <c r="A14" s="234" t="s">
        <v>159</v>
      </c>
      <c r="B14" s="36" t="s">
        <v>66</v>
      </c>
      <c r="C14" s="16">
        <v>100000</v>
      </c>
      <c r="D14" s="17" t="s">
        <v>8</v>
      </c>
      <c r="E14" s="17" t="s">
        <v>9</v>
      </c>
      <c r="F14" s="263"/>
      <c r="G14" s="391"/>
    </row>
    <row r="15" spans="1:7" x14ac:dyDescent="0.25">
      <c r="A15" s="234" t="s">
        <v>160</v>
      </c>
      <c r="B15" s="309" t="s">
        <v>13</v>
      </c>
      <c r="C15" s="16"/>
      <c r="D15" s="17"/>
      <c r="E15" s="17"/>
      <c r="F15" s="262">
        <f>SUM(C16:C18)</f>
        <v>1094708</v>
      </c>
      <c r="G15" s="391"/>
    </row>
    <row r="16" spans="1:7" x14ac:dyDescent="0.25">
      <c r="A16" s="234" t="s">
        <v>160</v>
      </c>
      <c r="B16" s="242" t="s">
        <v>14</v>
      </c>
      <c r="C16" s="16">
        <v>363000</v>
      </c>
      <c r="D16" s="17" t="s">
        <v>8</v>
      </c>
      <c r="E16" s="17" t="s">
        <v>9</v>
      </c>
      <c r="F16" s="263"/>
      <c r="G16" s="391"/>
    </row>
    <row r="17" spans="1:7" x14ac:dyDescent="0.25">
      <c r="A17" s="234" t="s">
        <v>160</v>
      </c>
      <c r="B17" s="242" t="s">
        <v>15</v>
      </c>
      <c r="C17" s="16">
        <v>100000</v>
      </c>
      <c r="D17" s="17" t="s">
        <v>8</v>
      </c>
      <c r="E17" s="17" t="s">
        <v>9</v>
      </c>
      <c r="F17" s="263"/>
      <c r="G17" s="391"/>
    </row>
    <row r="18" spans="1:7" x14ac:dyDescent="0.25">
      <c r="A18" s="234" t="s">
        <v>160</v>
      </c>
      <c r="B18" s="261" t="s">
        <v>27</v>
      </c>
      <c r="C18" s="16">
        <v>631708</v>
      </c>
      <c r="D18" s="17" t="s">
        <v>8</v>
      </c>
      <c r="E18" s="17" t="s">
        <v>9</v>
      </c>
      <c r="F18" s="263"/>
      <c r="G18" s="391"/>
    </row>
    <row r="19" spans="1:7" x14ac:dyDescent="0.25">
      <c r="A19" s="234" t="s">
        <v>189</v>
      </c>
      <c r="B19" s="309" t="s">
        <v>188</v>
      </c>
      <c r="C19" s="13"/>
      <c r="D19" s="14"/>
      <c r="E19" s="14"/>
      <c r="F19" s="262">
        <f>SUM(C20:C20)</f>
        <v>1000000</v>
      </c>
      <c r="G19" s="391"/>
    </row>
    <row r="20" spans="1:7" x14ac:dyDescent="0.25">
      <c r="A20" s="234" t="s">
        <v>189</v>
      </c>
      <c r="B20" s="242" t="s">
        <v>10</v>
      </c>
      <c r="C20" s="16">
        <v>1000000</v>
      </c>
      <c r="D20" s="17" t="s">
        <v>8</v>
      </c>
      <c r="E20" s="17" t="s">
        <v>9</v>
      </c>
      <c r="F20" s="263"/>
      <c r="G20" s="391"/>
    </row>
    <row r="21" spans="1:7" ht="15.75" x14ac:dyDescent="0.25">
      <c r="A21" s="234"/>
      <c r="B21" s="292" t="s">
        <v>64</v>
      </c>
      <c r="C21" s="384"/>
      <c r="D21" s="385"/>
      <c r="E21" s="385"/>
      <c r="F21" s="386">
        <f>SUM(F22:F64)</f>
        <v>5911658</v>
      </c>
      <c r="G21" s="392">
        <f>F21/$F$147</f>
        <v>0.24135122328879474</v>
      </c>
    </row>
    <row r="22" spans="1:7" x14ac:dyDescent="0.25">
      <c r="A22" s="234" t="s">
        <v>184</v>
      </c>
      <c r="B22" s="308" t="s">
        <v>98</v>
      </c>
      <c r="C22" s="16"/>
      <c r="D22" s="17"/>
      <c r="E22" s="22"/>
      <c r="F22" s="335">
        <f>SUM(C23:C23)</f>
        <v>14320</v>
      </c>
      <c r="G22" s="391"/>
    </row>
    <row r="23" spans="1:7" x14ac:dyDescent="0.25">
      <c r="A23" s="234" t="s">
        <v>184</v>
      </c>
      <c r="B23" s="36" t="s">
        <v>227</v>
      </c>
      <c r="C23" s="16">
        <v>14320</v>
      </c>
      <c r="D23" s="17" t="s">
        <v>7</v>
      </c>
      <c r="E23" s="22" t="s">
        <v>9</v>
      </c>
      <c r="F23" s="324"/>
      <c r="G23" s="391"/>
    </row>
    <row r="24" spans="1:7" x14ac:dyDescent="0.25">
      <c r="A24" s="234" t="s">
        <v>154</v>
      </c>
      <c r="B24" s="308" t="s">
        <v>28</v>
      </c>
      <c r="C24" s="21"/>
      <c r="D24" s="17"/>
      <c r="E24" s="17"/>
      <c r="F24" s="262">
        <f>SUM(C25:C29)</f>
        <v>928460</v>
      </c>
      <c r="G24" s="391"/>
    </row>
    <row r="25" spans="1:7" x14ac:dyDescent="0.25">
      <c r="A25" s="234" t="s">
        <v>154</v>
      </c>
      <c r="B25" s="36" t="s">
        <v>29</v>
      </c>
      <c r="C25" s="16">
        <v>118460</v>
      </c>
      <c r="D25" s="17" t="s">
        <v>8</v>
      </c>
      <c r="E25" s="17" t="s">
        <v>34</v>
      </c>
      <c r="F25" s="263"/>
      <c r="G25" s="391"/>
    </row>
    <row r="26" spans="1:7" x14ac:dyDescent="0.25">
      <c r="A26" s="234" t="s">
        <v>154</v>
      </c>
      <c r="B26" s="36" t="s">
        <v>70</v>
      </c>
      <c r="C26" s="16">
        <v>30000</v>
      </c>
      <c r="D26" s="17" t="s">
        <v>8</v>
      </c>
      <c r="E26" s="17" t="s">
        <v>34</v>
      </c>
      <c r="F26" s="263"/>
      <c r="G26" s="391"/>
    </row>
    <row r="27" spans="1:7" x14ac:dyDescent="0.25">
      <c r="A27" s="234" t="s">
        <v>154</v>
      </c>
      <c r="B27" s="36" t="s">
        <v>52</v>
      </c>
      <c r="C27" s="16">
        <v>80000</v>
      </c>
      <c r="D27" s="17" t="s">
        <v>8</v>
      </c>
      <c r="E27" s="17" t="s">
        <v>9</v>
      </c>
      <c r="F27" s="263"/>
      <c r="G27" s="391"/>
    </row>
    <row r="28" spans="1:7" x14ac:dyDescent="0.25">
      <c r="A28" s="234" t="s">
        <v>154</v>
      </c>
      <c r="B28" s="36" t="s">
        <v>31</v>
      </c>
      <c r="C28" s="16">
        <v>300000</v>
      </c>
      <c r="D28" s="17" t="s">
        <v>8</v>
      </c>
      <c r="E28" s="17" t="s">
        <v>9</v>
      </c>
      <c r="F28" s="263"/>
      <c r="G28" s="391"/>
    </row>
    <row r="29" spans="1:7" x14ac:dyDescent="0.25">
      <c r="A29" s="234" t="s">
        <v>154</v>
      </c>
      <c r="B29" s="36" t="s">
        <v>106</v>
      </c>
      <c r="C29" s="16">
        <v>400000</v>
      </c>
      <c r="D29" s="17" t="s">
        <v>8</v>
      </c>
      <c r="E29" s="17" t="s">
        <v>9</v>
      </c>
      <c r="F29" s="263"/>
      <c r="G29" s="391"/>
    </row>
    <row r="30" spans="1:7" s="377" customFormat="1" x14ac:dyDescent="0.25">
      <c r="A30" s="234" t="s">
        <v>183</v>
      </c>
      <c r="B30" s="308" t="s">
        <v>22</v>
      </c>
      <c r="C30" s="16"/>
      <c r="D30" s="17"/>
      <c r="E30" s="17"/>
      <c r="F30" s="262">
        <f>SUM(C31:C35)</f>
        <v>677000</v>
      </c>
      <c r="G30" s="391"/>
    </row>
    <row r="31" spans="1:7" s="377" customFormat="1" x14ac:dyDescent="0.25">
      <c r="A31" s="234" t="s">
        <v>183</v>
      </c>
      <c r="B31" s="36" t="s">
        <v>23</v>
      </c>
      <c r="C31" s="16">
        <v>570000</v>
      </c>
      <c r="D31" s="17" t="s">
        <v>8</v>
      </c>
      <c r="E31" s="17" t="s">
        <v>9</v>
      </c>
      <c r="F31" s="263"/>
      <c r="G31" s="391"/>
    </row>
    <row r="32" spans="1:7" x14ac:dyDescent="0.25">
      <c r="A32" s="234" t="s">
        <v>183</v>
      </c>
      <c r="B32" s="36" t="s">
        <v>104</v>
      </c>
      <c r="C32" s="16">
        <v>60000</v>
      </c>
      <c r="D32" s="17" t="s">
        <v>8</v>
      </c>
      <c r="E32" s="17" t="s">
        <v>9</v>
      </c>
      <c r="F32" s="263"/>
      <c r="G32" s="391"/>
    </row>
    <row r="33" spans="1:7" x14ac:dyDescent="0.25">
      <c r="A33" s="234" t="s">
        <v>183</v>
      </c>
      <c r="B33" s="36" t="s">
        <v>192</v>
      </c>
      <c r="C33" s="16">
        <v>10000</v>
      </c>
      <c r="D33" s="17" t="s">
        <v>193</v>
      </c>
      <c r="E33" s="17" t="s">
        <v>34</v>
      </c>
      <c r="F33" s="263"/>
      <c r="G33" s="391"/>
    </row>
    <row r="34" spans="1:7" s="377" customFormat="1" x14ac:dyDescent="0.25">
      <c r="A34" s="234" t="s">
        <v>183</v>
      </c>
      <c r="B34" s="36" t="s">
        <v>129</v>
      </c>
      <c r="C34" s="16">
        <v>33000</v>
      </c>
      <c r="D34" s="17" t="s">
        <v>8</v>
      </c>
      <c r="E34" s="17" t="s">
        <v>9</v>
      </c>
      <c r="F34" s="263"/>
      <c r="G34" s="391"/>
    </row>
    <row r="35" spans="1:7" x14ac:dyDescent="0.25">
      <c r="A35" s="234" t="s">
        <v>183</v>
      </c>
      <c r="B35" s="36" t="s">
        <v>248</v>
      </c>
      <c r="C35" s="16">
        <v>4000</v>
      </c>
      <c r="D35" s="17" t="s">
        <v>251</v>
      </c>
      <c r="E35" s="17" t="s">
        <v>252</v>
      </c>
      <c r="F35" s="263"/>
      <c r="G35" s="391"/>
    </row>
    <row r="36" spans="1:7" x14ac:dyDescent="0.25">
      <c r="A36" s="234" t="s">
        <v>155</v>
      </c>
      <c r="B36" s="308" t="s">
        <v>96</v>
      </c>
      <c r="C36" s="16"/>
      <c r="D36" s="17"/>
      <c r="E36" s="22"/>
      <c r="F36" s="335">
        <f>SUM(C37:C42)</f>
        <v>482700</v>
      </c>
      <c r="G36" s="391"/>
    </row>
    <row r="37" spans="1:7" x14ac:dyDescent="0.25">
      <c r="A37" s="234" t="s">
        <v>155</v>
      </c>
      <c r="B37" s="36" t="s">
        <v>114</v>
      </c>
      <c r="C37" s="16">
        <v>150000</v>
      </c>
      <c r="D37" s="17" t="s">
        <v>8</v>
      </c>
      <c r="E37" s="22" t="s">
        <v>9</v>
      </c>
      <c r="F37" s="264"/>
      <c r="G37" s="394"/>
    </row>
    <row r="38" spans="1:7" x14ac:dyDescent="0.25">
      <c r="A38" s="234" t="s">
        <v>155</v>
      </c>
      <c r="B38" s="36" t="s">
        <v>113</v>
      </c>
      <c r="C38" s="16">
        <v>70000</v>
      </c>
      <c r="D38" s="17" t="s">
        <v>8</v>
      </c>
      <c r="E38" s="22" t="s">
        <v>9</v>
      </c>
      <c r="F38" s="324"/>
      <c r="G38" s="391"/>
    </row>
    <row r="39" spans="1:7" x14ac:dyDescent="0.25">
      <c r="A39" s="234" t="s">
        <v>155</v>
      </c>
      <c r="B39" s="36" t="s">
        <v>97</v>
      </c>
      <c r="C39" s="16">
        <v>62700</v>
      </c>
      <c r="D39" s="17" t="s">
        <v>8</v>
      </c>
      <c r="E39" s="22" t="s">
        <v>9</v>
      </c>
      <c r="F39" s="324"/>
      <c r="G39" s="391"/>
    </row>
    <row r="40" spans="1:7" x14ac:dyDescent="0.25">
      <c r="A40" s="234" t="s">
        <v>155</v>
      </c>
      <c r="B40" s="36" t="s">
        <v>143</v>
      </c>
      <c r="C40" s="16">
        <v>60000</v>
      </c>
      <c r="D40" s="17" t="s">
        <v>8</v>
      </c>
      <c r="E40" s="22" t="s">
        <v>9</v>
      </c>
      <c r="F40" s="324"/>
      <c r="G40" s="391"/>
    </row>
    <row r="41" spans="1:7" x14ac:dyDescent="0.25">
      <c r="A41" s="234" t="s">
        <v>155</v>
      </c>
      <c r="B41" s="36" t="s">
        <v>267</v>
      </c>
      <c r="C41" s="16">
        <v>15000</v>
      </c>
      <c r="D41" s="17" t="s">
        <v>239</v>
      </c>
      <c r="E41" s="22" t="s">
        <v>9</v>
      </c>
      <c r="F41" s="324"/>
      <c r="G41" s="391"/>
    </row>
    <row r="42" spans="1:7" s="404" customFormat="1" x14ac:dyDescent="0.25">
      <c r="A42" s="234" t="s">
        <v>155</v>
      </c>
      <c r="B42" s="17" t="s">
        <v>241</v>
      </c>
      <c r="C42" s="16">
        <v>125000</v>
      </c>
      <c r="D42" s="17" t="s">
        <v>7</v>
      </c>
      <c r="E42" s="17" t="s">
        <v>9</v>
      </c>
      <c r="F42" s="324"/>
      <c r="G42" s="391"/>
    </row>
    <row r="43" spans="1:7" x14ac:dyDescent="0.25">
      <c r="A43" s="234" t="s">
        <v>159</v>
      </c>
      <c r="B43" s="308" t="s">
        <v>24</v>
      </c>
      <c r="C43" s="16"/>
      <c r="D43" s="17"/>
      <c r="E43" s="17"/>
      <c r="F43" s="262">
        <f>SUM(C44:C45)</f>
        <v>1000000</v>
      </c>
      <c r="G43" s="391"/>
    </row>
    <row r="44" spans="1:7" x14ac:dyDescent="0.25">
      <c r="A44" s="234" t="s">
        <v>159</v>
      </c>
      <c r="B44" s="36" t="s">
        <v>25</v>
      </c>
      <c r="C44" s="16">
        <v>400000</v>
      </c>
      <c r="D44" s="17" t="s">
        <v>8</v>
      </c>
      <c r="E44" s="17" t="s">
        <v>9</v>
      </c>
      <c r="F44" s="263"/>
      <c r="G44" s="391"/>
    </row>
    <row r="45" spans="1:7" x14ac:dyDescent="0.25">
      <c r="A45" s="234" t="s">
        <v>159</v>
      </c>
      <c r="B45" s="36" t="s">
        <v>26</v>
      </c>
      <c r="C45" s="16">
        <v>600000</v>
      </c>
      <c r="D45" s="17" t="s">
        <v>8</v>
      </c>
      <c r="E45" s="17" t="s">
        <v>9</v>
      </c>
      <c r="F45" s="263"/>
      <c r="G45" s="391"/>
    </row>
    <row r="46" spans="1:7" s="404" customFormat="1" x14ac:dyDescent="0.25">
      <c r="A46" s="234" t="s">
        <v>160</v>
      </c>
      <c r="B46" s="146" t="s">
        <v>13</v>
      </c>
      <c r="C46" s="21"/>
      <c r="D46" s="22"/>
      <c r="E46" s="22"/>
      <c r="F46" s="335">
        <f>SUM(C47:C51)</f>
        <v>339000</v>
      </c>
      <c r="G46" s="391"/>
    </row>
    <row r="47" spans="1:7" s="404" customFormat="1" x14ac:dyDescent="0.25">
      <c r="A47" s="234" t="s">
        <v>160</v>
      </c>
      <c r="B47" s="36" t="s">
        <v>19</v>
      </c>
      <c r="C47" s="16">
        <v>40000</v>
      </c>
      <c r="D47" s="17" t="s">
        <v>8</v>
      </c>
      <c r="E47" s="17" t="s">
        <v>9</v>
      </c>
      <c r="F47" s="263"/>
      <c r="G47" s="391"/>
    </row>
    <row r="48" spans="1:7" x14ac:dyDescent="0.25">
      <c r="A48" s="234" t="s">
        <v>160</v>
      </c>
      <c r="B48" s="36" t="s">
        <v>20</v>
      </c>
      <c r="C48" s="16">
        <v>9000</v>
      </c>
      <c r="D48" s="17" t="s">
        <v>8</v>
      </c>
      <c r="E48" s="17" t="s">
        <v>34</v>
      </c>
      <c r="F48" s="263"/>
      <c r="G48" s="391"/>
    </row>
    <row r="49" spans="1:7" x14ac:dyDescent="0.25">
      <c r="A49" s="234" t="s">
        <v>160</v>
      </c>
      <c r="B49" s="36" t="s">
        <v>67</v>
      </c>
      <c r="C49" s="16">
        <v>110000</v>
      </c>
      <c r="D49" s="17" t="s">
        <v>8</v>
      </c>
      <c r="E49" s="17" t="s">
        <v>34</v>
      </c>
      <c r="F49" s="263"/>
      <c r="G49" s="391"/>
    </row>
    <row r="50" spans="1:7" x14ac:dyDescent="0.25">
      <c r="A50" s="234" t="s">
        <v>160</v>
      </c>
      <c r="B50" s="242" t="s">
        <v>18</v>
      </c>
      <c r="C50" s="16">
        <v>80000</v>
      </c>
      <c r="D50" s="17" t="s">
        <v>8</v>
      </c>
      <c r="E50" s="17" t="s">
        <v>9</v>
      </c>
      <c r="F50" s="263"/>
      <c r="G50" s="391"/>
    </row>
    <row r="51" spans="1:7" x14ac:dyDescent="0.25">
      <c r="A51" s="234" t="s">
        <v>160</v>
      </c>
      <c r="B51" s="36" t="s">
        <v>277</v>
      </c>
      <c r="C51" s="16">
        <v>100000</v>
      </c>
      <c r="D51" s="17" t="s">
        <v>8</v>
      </c>
      <c r="E51" s="17" t="s">
        <v>9</v>
      </c>
      <c r="F51" s="263"/>
      <c r="G51" s="391"/>
    </row>
    <row r="52" spans="1:7" x14ac:dyDescent="0.25">
      <c r="A52" s="234" t="s">
        <v>185</v>
      </c>
      <c r="B52" s="146" t="s">
        <v>1</v>
      </c>
      <c r="C52" s="21"/>
      <c r="D52" s="22"/>
      <c r="E52" s="22"/>
      <c r="F52" s="335">
        <f>SUM(C53:C54)</f>
        <v>376200</v>
      </c>
      <c r="G52" s="391"/>
    </row>
    <row r="53" spans="1:7" x14ac:dyDescent="0.25">
      <c r="A53" s="234" t="s">
        <v>185</v>
      </c>
      <c r="B53" s="17" t="s">
        <v>2</v>
      </c>
      <c r="C53" s="16">
        <v>176200</v>
      </c>
      <c r="D53" s="17" t="s">
        <v>8</v>
      </c>
      <c r="E53" s="17" t="s">
        <v>9</v>
      </c>
      <c r="F53" s="263"/>
      <c r="G53" s="391"/>
    </row>
    <row r="54" spans="1:7" s="377" customFormat="1" x14ac:dyDescent="0.25">
      <c r="A54" s="234" t="s">
        <v>185</v>
      </c>
      <c r="B54" s="17" t="s">
        <v>3</v>
      </c>
      <c r="C54" s="16">
        <v>200000</v>
      </c>
      <c r="D54" s="17" t="s">
        <v>8</v>
      </c>
      <c r="E54" s="17" t="s">
        <v>9</v>
      </c>
      <c r="F54" s="263"/>
      <c r="G54" s="391"/>
    </row>
    <row r="55" spans="1:7" s="377" customFormat="1" ht="15.75" x14ac:dyDescent="0.25">
      <c r="A55" s="234" t="s">
        <v>187</v>
      </c>
      <c r="B55" s="308" t="s">
        <v>107</v>
      </c>
      <c r="C55" s="36"/>
      <c r="D55" s="36"/>
      <c r="E55" s="36"/>
      <c r="F55" s="333">
        <f>SUM(C56:C57)</f>
        <v>1235000</v>
      </c>
      <c r="G55" s="392"/>
    </row>
    <row r="56" spans="1:7" s="405" customFormat="1" ht="15.75" x14ac:dyDescent="0.25">
      <c r="A56" s="234" t="s">
        <v>187</v>
      </c>
      <c r="B56" s="36" t="s">
        <v>108</v>
      </c>
      <c r="C56" s="16">
        <v>635000</v>
      </c>
      <c r="D56" s="36" t="s">
        <v>8</v>
      </c>
      <c r="E56" s="36" t="s">
        <v>9</v>
      </c>
      <c r="F56" s="36"/>
      <c r="G56" s="392"/>
    </row>
    <row r="57" spans="1:7" s="377" customFormat="1" ht="15.75" x14ac:dyDescent="0.25">
      <c r="A57" s="234" t="s">
        <v>187</v>
      </c>
      <c r="B57" s="36" t="s">
        <v>109</v>
      </c>
      <c r="C57" s="16">
        <v>600000</v>
      </c>
      <c r="D57" s="36" t="s">
        <v>8</v>
      </c>
      <c r="E57" s="36" t="s">
        <v>9</v>
      </c>
      <c r="F57" s="36"/>
      <c r="G57" s="392"/>
    </row>
    <row r="58" spans="1:7" s="377" customFormat="1" ht="15.75" x14ac:dyDescent="0.25">
      <c r="A58" s="234" t="s">
        <v>186</v>
      </c>
      <c r="B58" s="308" t="s">
        <v>110</v>
      </c>
      <c r="C58" s="16"/>
      <c r="D58" s="36"/>
      <c r="E58" s="36"/>
      <c r="F58" s="333">
        <f>SUM(C59:C59)</f>
        <v>43978</v>
      </c>
      <c r="G58" s="392"/>
    </row>
    <row r="59" spans="1:7" s="377" customFormat="1" ht="15.75" x14ac:dyDescent="0.25">
      <c r="A59" s="234" t="s">
        <v>186</v>
      </c>
      <c r="B59" s="36" t="s">
        <v>112</v>
      </c>
      <c r="C59" s="16">
        <v>43978</v>
      </c>
      <c r="D59" s="36" t="s">
        <v>8</v>
      </c>
      <c r="E59" s="36" t="s">
        <v>34</v>
      </c>
      <c r="F59" s="36"/>
      <c r="G59" s="392"/>
    </row>
    <row r="60" spans="1:7" x14ac:dyDescent="0.25">
      <c r="A60" s="234" t="s">
        <v>189</v>
      </c>
      <c r="B60" s="309" t="s">
        <v>188</v>
      </c>
      <c r="C60" s="13"/>
      <c r="D60" s="14"/>
      <c r="E60" s="14"/>
      <c r="F60" s="262">
        <f>SUM(C61:C61)</f>
        <v>350000</v>
      </c>
      <c r="G60" s="391"/>
    </row>
    <row r="61" spans="1:7" x14ac:dyDescent="0.25">
      <c r="A61" s="234" t="s">
        <v>189</v>
      </c>
      <c r="B61" s="242" t="s">
        <v>11</v>
      </c>
      <c r="C61" s="16">
        <v>350000</v>
      </c>
      <c r="D61" s="17" t="s">
        <v>8</v>
      </c>
      <c r="E61" s="17" t="s">
        <v>9</v>
      </c>
      <c r="F61" s="263"/>
      <c r="G61" s="391"/>
    </row>
    <row r="62" spans="1:7" s="377" customFormat="1" x14ac:dyDescent="0.25">
      <c r="A62" s="234" t="s">
        <v>182</v>
      </c>
      <c r="B62" s="308" t="s">
        <v>44</v>
      </c>
      <c r="C62" s="16"/>
      <c r="D62" s="17"/>
      <c r="E62" s="17"/>
      <c r="F62" s="262">
        <f>SUM(C63:C63)</f>
        <v>50000</v>
      </c>
      <c r="G62" s="391"/>
    </row>
    <row r="63" spans="1:7" s="377" customFormat="1" x14ac:dyDescent="0.25">
      <c r="A63" s="234" t="s">
        <v>182</v>
      </c>
      <c r="B63" s="36" t="s">
        <v>279</v>
      </c>
      <c r="C63" s="16">
        <v>50000</v>
      </c>
      <c r="D63" s="17" t="s">
        <v>8</v>
      </c>
      <c r="E63" s="22" t="s">
        <v>9</v>
      </c>
      <c r="F63" s="324"/>
      <c r="G63" s="391"/>
    </row>
    <row r="64" spans="1:7" s="377" customFormat="1" x14ac:dyDescent="0.25">
      <c r="A64" s="234" t="s">
        <v>180</v>
      </c>
      <c r="B64" s="308" t="s">
        <v>116</v>
      </c>
      <c r="C64" s="16"/>
      <c r="D64" s="17"/>
      <c r="E64" s="22"/>
      <c r="F64" s="323">
        <f>SUM(C65:C68)</f>
        <v>415000</v>
      </c>
      <c r="G64" s="391"/>
    </row>
    <row r="65" spans="1:7" s="406" customFormat="1" ht="16.5" customHeight="1" x14ac:dyDescent="0.25">
      <c r="A65" s="234" t="s">
        <v>180</v>
      </c>
      <c r="B65" s="36" t="s">
        <v>205</v>
      </c>
      <c r="C65" s="16">
        <v>250000</v>
      </c>
      <c r="D65" s="17" t="s">
        <v>7</v>
      </c>
      <c r="E65" s="22" t="s">
        <v>9</v>
      </c>
      <c r="F65" s="262"/>
      <c r="G65" s="395"/>
    </row>
    <row r="66" spans="1:7" s="406" customFormat="1" ht="16.5" customHeight="1" x14ac:dyDescent="0.25">
      <c r="A66" s="234" t="s">
        <v>180</v>
      </c>
      <c r="B66" s="36" t="s">
        <v>206</v>
      </c>
      <c r="C66" s="16">
        <v>75000</v>
      </c>
      <c r="D66" s="17" t="s">
        <v>7</v>
      </c>
      <c r="E66" s="22" t="s">
        <v>9</v>
      </c>
      <c r="F66" s="262"/>
      <c r="G66" s="395"/>
    </row>
    <row r="67" spans="1:7" x14ac:dyDescent="0.25">
      <c r="A67" s="234" t="s">
        <v>180</v>
      </c>
      <c r="B67" s="36" t="s">
        <v>207</v>
      </c>
      <c r="C67" s="16">
        <v>15000</v>
      </c>
      <c r="D67" s="17" t="s">
        <v>7</v>
      </c>
      <c r="E67" s="22" t="s">
        <v>9</v>
      </c>
      <c r="F67" s="262"/>
      <c r="G67" s="395"/>
    </row>
    <row r="68" spans="1:7" s="377" customFormat="1" x14ac:dyDescent="0.25">
      <c r="A68" s="234" t="s">
        <v>180</v>
      </c>
      <c r="B68" s="36" t="s">
        <v>209</v>
      </c>
      <c r="C68" s="16">
        <v>75000</v>
      </c>
      <c r="D68" s="17" t="s">
        <v>7</v>
      </c>
      <c r="E68" s="22" t="s">
        <v>34</v>
      </c>
      <c r="F68" s="334"/>
      <c r="G68" s="391"/>
    </row>
    <row r="69" spans="1:7" s="377" customFormat="1" x14ac:dyDescent="0.25">
      <c r="A69" s="383" t="s">
        <v>294</v>
      </c>
      <c r="B69" s="308" t="s">
        <v>295</v>
      </c>
      <c r="C69" s="16"/>
      <c r="D69" s="17"/>
      <c r="E69" s="22"/>
      <c r="F69" s="323">
        <f>C70</f>
        <v>635436</v>
      </c>
      <c r="G69" s="391"/>
    </row>
    <row r="70" spans="1:7" x14ac:dyDescent="0.25">
      <c r="A70" s="234" t="s">
        <v>294</v>
      </c>
      <c r="B70" s="36" t="s">
        <v>21</v>
      </c>
      <c r="C70" s="16">
        <v>635436</v>
      </c>
      <c r="D70" s="17" t="s">
        <v>8</v>
      </c>
      <c r="E70" s="17" t="s">
        <v>34</v>
      </c>
      <c r="F70" s="263"/>
      <c r="G70" s="391"/>
    </row>
    <row r="71" spans="1:7" ht="15.75" x14ac:dyDescent="0.25">
      <c r="A71" s="234"/>
      <c r="B71" s="292" t="s">
        <v>63</v>
      </c>
      <c r="C71" s="384"/>
      <c r="D71" s="385"/>
      <c r="E71" s="385"/>
      <c r="F71" s="386">
        <f>SUM(F72:F78)</f>
        <v>565080</v>
      </c>
      <c r="G71" s="392">
        <f>F71/$F$147</f>
        <v>2.3070135189828662E-2</v>
      </c>
    </row>
    <row r="72" spans="1:7" s="378" customFormat="1" x14ac:dyDescent="0.25">
      <c r="A72" s="234" t="s">
        <v>151</v>
      </c>
      <c r="B72" s="14" t="s">
        <v>99</v>
      </c>
      <c r="C72" s="16"/>
      <c r="D72" s="17"/>
      <c r="E72" s="17"/>
      <c r="F72" s="262">
        <f>SUM(C73:C77)</f>
        <v>314280</v>
      </c>
      <c r="G72" s="391"/>
    </row>
    <row r="73" spans="1:7" x14ac:dyDescent="0.25">
      <c r="A73" s="234" t="s">
        <v>151</v>
      </c>
      <c r="B73" s="17" t="s">
        <v>222</v>
      </c>
      <c r="C73" s="16">
        <v>81000</v>
      </c>
      <c r="D73" s="17" t="s">
        <v>7</v>
      </c>
      <c r="E73" s="17" t="s">
        <v>9</v>
      </c>
      <c r="F73" s="263"/>
      <c r="G73" s="391"/>
    </row>
    <row r="74" spans="1:7" ht="15.75" x14ac:dyDescent="0.25">
      <c r="A74" s="234" t="s">
        <v>151</v>
      </c>
      <c r="B74" s="17" t="s">
        <v>223</v>
      </c>
      <c r="C74" s="16">
        <v>50000</v>
      </c>
      <c r="D74" s="17" t="s">
        <v>7</v>
      </c>
      <c r="E74" s="17" t="s">
        <v>9</v>
      </c>
      <c r="F74" s="263"/>
      <c r="G74" s="220"/>
    </row>
    <row r="75" spans="1:7" ht="15.75" x14ac:dyDescent="0.25">
      <c r="A75" s="234" t="s">
        <v>151</v>
      </c>
      <c r="B75" s="17" t="s">
        <v>224</v>
      </c>
      <c r="C75" s="16">
        <v>150000</v>
      </c>
      <c r="D75" s="17" t="s">
        <v>7</v>
      </c>
      <c r="E75" s="17" t="s">
        <v>9</v>
      </c>
      <c r="F75" s="263"/>
      <c r="G75" s="220"/>
    </row>
    <row r="76" spans="1:7" ht="15.75" x14ac:dyDescent="0.25">
      <c r="A76" s="234" t="s">
        <v>151</v>
      </c>
      <c r="B76" s="17" t="s">
        <v>225</v>
      </c>
      <c r="C76" s="16">
        <v>21780</v>
      </c>
      <c r="D76" s="17" t="s">
        <v>7</v>
      </c>
      <c r="E76" s="17" t="s">
        <v>9</v>
      </c>
      <c r="F76" s="263"/>
      <c r="G76" s="220"/>
    </row>
    <row r="77" spans="1:7" ht="15.75" x14ac:dyDescent="0.25">
      <c r="A77" s="234" t="s">
        <v>151</v>
      </c>
      <c r="B77" s="17" t="s">
        <v>243</v>
      </c>
      <c r="C77" s="16">
        <v>11500</v>
      </c>
      <c r="D77" s="17" t="s">
        <v>7</v>
      </c>
      <c r="E77" s="17" t="s">
        <v>9</v>
      </c>
      <c r="F77" s="263"/>
      <c r="G77" s="220"/>
    </row>
    <row r="78" spans="1:7" x14ac:dyDescent="0.25">
      <c r="A78" s="234" t="s">
        <v>181</v>
      </c>
      <c r="B78" s="14" t="s">
        <v>47</v>
      </c>
      <c r="C78" s="13"/>
      <c r="D78" s="14"/>
      <c r="E78" s="14"/>
      <c r="F78" s="262">
        <f>SUM(C79:C79)</f>
        <v>250800</v>
      </c>
      <c r="G78" s="391"/>
    </row>
    <row r="79" spans="1:7" x14ac:dyDescent="0.25">
      <c r="A79" s="234" t="s">
        <v>181</v>
      </c>
      <c r="B79" s="17" t="s">
        <v>49</v>
      </c>
      <c r="C79" s="16">
        <v>250800</v>
      </c>
      <c r="D79" s="17" t="s">
        <v>7</v>
      </c>
      <c r="E79" s="17" t="s">
        <v>9</v>
      </c>
      <c r="F79" s="263"/>
      <c r="G79" s="391"/>
    </row>
    <row r="80" spans="1:7" s="407" customFormat="1" ht="36" customHeight="1" x14ac:dyDescent="0.25">
      <c r="A80" s="234"/>
      <c r="B80" s="257" t="s">
        <v>90</v>
      </c>
      <c r="C80" s="258"/>
      <c r="D80" s="379"/>
      <c r="E80" s="379"/>
      <c r="F80" s="267">
        <f>SUM(F84:F145)</f>
        <v>2322558.71</v>
      </c>
      <c r="G80" s="266">
        <f>F80/$F$147</f>
        <v>9.4821518061184371E-2</v>
      </c>
    </row>
    <row r="81" spans="1:7" s="376" customFormat="1" ht="45.75" x14ac:dyDescent="0.3">
      <c r="A81" s="234"/>
      <c r="B81" s="260"/>
      <c r="C81" s="235" t="s">
        <v>16</v>
      </c>
      <c r="D81" s="387" t="s">
        <v>0</v>
      </c>
      <c r="E81" s="387" t="s">
        <v>6</v>
      </c>
      <c r="F81" s="236" t="s">
        <v>17</v>
      </c>
      <c r="G81" s="237"/>
    </row>
    <row r="82" spans="1:7" s="376" customFormat="1" x14ac:dyDescent="0.25">
      <c r="A82" s="234" t="s">
        <v>280</v>
      </c>
      <c r="B82" s="14" t="s">
        <v>281</v>
      </c>
      <c r="C82" s="235"/>
      <c r="D82" s="387"/>
      <c r="E82" s="387"/>
      <c r="F82" s="244">
        <f>SUM(C83:C83)</f>
        <v>6000</v>
      </c>
      <c r="G82" s="391"/>
    </row>
    <row r="83" spans="1:7" s="376" customFormat="1" x14ac:dyDescent="0.25">
      <c r="A83" s="234" t="s">
        <v>280</v>
      </c>
      <c r="B83" s="23" t="s">
        <v>310</v>
      </c>
      <c r="C83" s="291">
        <v>6000</v>
      </c>
      <c r="D83" s="36" t="s">
        <v>311</v>
      </c>
      <c r="E83" s="36" t="s">
        <v>34</v>
      </c>
      <c r="F83" s="236"/>
      <c r="G83" s="391"/>
    </row>
    <row r="84" spans="1:7" x14ac:dyDescent="0.25">
      <c r="A84" s="234" t="s">
        <v>146</v>
      </c>
      <c r="B84" s="320" t="s">
        <v>127</v>
      </c>
      <c r="C84" s="16"/>
      <c r="D84" s="16"/>
      <c r="E84" s="16"/>
      <c r="F84" s="13">
        <f>SUM(C85)</f>
        <v>22932.71</v>
      </c>
      <c r="G84" s="396"/>
    </row>
    <row r="85" spans="1:7" x14ac:dyDescent="0.25">
      <c r="A85" s="234" t="s">
        <v>146</v>
      </c>
      <c r="B85" s="17" t="s">
        <v>139</v>
      </c>
      <c r="C85" s="16">
        <v>22932.71</v>
      </c>
      <c r="D85" s="16" t="s">
        <v>152</v>
      </c>
      <c r="E85" s="16" t="s">
        <v>34</v>
      </c>
      <c r="F85" s="16"/>
      <c r="G85" s="396"/>
    </row>
    <row r="86" spans="1:7" x14ac:dyDescent="0.25">
      <c r="A86" s="234" t="s">
        <v>150</v>
      </c>
      <c r="B86" s="14" t="s">
        <v>72</v>
      </c>
      <c r="C86" s="16"/>
      <c r="D86" s="17"/>
      <c r="E86" s="17"/>
      <c r="F86" s="262">
        <f>SUM(C87:C89)</f>
        <v>38026</v>
      </c>
      <c r="G86" s="391"/>
    </row>
    <row r="87" spans="1:7" x14ac:dyDescent="0.25">
      <c r="A87" s="234" t="s">
        <v>150</v>
      </c>
      <c r="B87" s="17" t="s">
        <v>73</v>
      </c>
      <c r="C87" s="16">
        <v>13000</v>
      </c>
      <c r="D87" s="17" t="s">
        <v>76</v>
      </c>
      <c r="E87" s="17" t="s">
        <v>9</v>
      </c>
      <c r="F87" s="339"/>
      <c r="G87" s="391"/>
    </row>
    <row r="88" spans="1:7" x14ac:dyDescent="0.25">
      <c r="A88" s="234" t="s">
        <v>150</v>
      </c>
      <c r="B88" s="17" t="s">
        <v>147</v>
      </c>
      <c r="C88" s="16">
        <v>15026</v>
      </c>
      <c r="D88" s="17" t="s">
        <v>298</v>
      </c>
      <c r="E88" s="17" t="s">
        <v>34</v>
      </c>
      <c r="F88" s="339"/>
      <c r="G88" s="391"/>
    </row>
    <row r="89" spans="1:7" x14ac:dyDescent="0.25">
      <c r="A89" s="234" t="s">
        <v>150</v>
      </c>
      <c r="B89" s="23" t="s">
        <v>147</v>
      </c>
      <c r="C89" s="49">
        <v>10000</v>
      </c>
      <c r="D89" s="17" t="s">
        <v>299</v>
      </c>
      <c r="E89" s="17" t="s">
        <v>34</v>
      </c>
      <c r="F89" s="339"/>
      <c r="G89" s="391"/>
    </row>
    <row r="90" spans="1:7" ht="15.75" x14ac:dyDescent="0.25">
      <c r="A90" s="234" t="s">
        <v>154</v>
      </c>
      <c r="B90" s="14" t="s">
        <v>28</v>
      </c>
      <c r="C90" s="16"/>
      <c r="D90" s="17"/>
      <c r="E90" s="17"/>
      <c r="F90" s="389"/>
      <c r="G90" s="391"/>
    </row>
    <row r="91" spans="1:7" x14ac:dyDescent="0.25">
      <c r="A91" s="234" t="s">
        <v>154</v>
      </c>
      <c r="B91" s="36" t="s">
        <v>29</v>
      </c>
      <c r="C91" s="16">
        <v>127090</v>
      </c>
      <c r="D91" s="17" t="s">
        <v>115</v>
      </c>
      <c r="E91" s="17" t="s">
        <v>34</v>
      </c>
      <c r="F91" s="262">
        <f>SUM(C91:C99)</f>
        <v>399190</v>
      </c>
      <c r="G91" s="391"/>
    </row>
    <row r="92" spans="1:7" x14ac:dyDescent="0.25">
      <c r="A92" s="234" t="s">
        <v>154</v>
      </c>
      <c r="B92" s="36" t="s">
        <v>29</v>
      </c>
      <c r="C92" s="16">
        <v>60000</v>
      </c>
      <c r="D92" s="17" t="s">
        <v>75</v>
      </c>
      <c r="E92" s="17" t="s">
        <v>9</v>
      </c>
      <c r="F92" s="263"/>
      <c r="G92" s="391"/>
    </row>
    <row r="93" spans="1:7" x14ac:dyDescent="0.25">
      <c r="A93" s="234" t="s">
        <v>154</v>
      </c>
      <c r="B93" s="36" t="s">
        <v>254</v>
      </c>
      <c r="C93" s="16">
        <v>50000</v>
      </c>
      <c r="D93" s="17" t="s">
        <v>75</v>
      </c>
      <c r="E93" s="17" t="s">
        <v>9</v>
      </c>
      <c r="F93" s="263"/>
      <c r="G93" s="391"/>
    </row>
    <row r="94" spans="1:7" x14ac:dyDescent="0.25">
      <c r="A94" s="234" t="s">
        <v>154</v>
      </c>
      <c r="B94" s="17" t="s">
        <v>51</v>
      </c>
      <c r="C94" s="16">
        <v>35200</v>
      </c>
      <c r="D94" s="17" t="s">
        <v>68</v>
      </c>
      <c r="E94" s="17" t="s">
        <v>34</v>
      </c>
      <c r="F94" s="263"/>
      <c r="G94" s="391"/>
    </row>
    <row r="95" spans="1:7" x14ac:dyDescent="0.25">
      <c r="A95" s="234" t="s">
        <v>154</v>
      </c>
      <c r="B95" s="36" t="s">
        <v>33</v>
      </c>
      <c r="C95" s="16">
        <v>46400</v>
      </c>
      <c r="D95" s="17" t="s">
        <v>69</v>
      </c>
      <c r="E95" s="17" t="s">
        <v>34</v>
      </c>
      <c r="F95" s="263"/>
      <c r="G95" s="391"/>
    </row>
    <row r="96" spans="1:7" x14ac:dyDescent="0.25">
      <c r="A96" s="234" t="s">
        <v>154</v>
      </c>
      <c r="B96" s="36" t="s">
        <v>92</v>
      </c>
      <c r="C96" s="16">
        <v>12500</v>
      </c>
      <c r="D96" s="17" t="s">
        <v>76</v>
      </c>
      <c r="E96" s="17" t="s">
        <v>9</v>
      </c>
      <c r="F96" s="263"/>
      <c r="G96" s="391"/>
    </row>
    <row r="97" spans="1:7" x14ac:dyDescent="0.25">
      <c r="A97" s="234" t="s">
        <v>154</v>
      </c>
      <c r="B97" s="36" t="s">
        <v>93</v>
      </c>
      <c r="C97" s="16">
        <v>45000</v>
      </c>
      <c r="D97" s="17" t="s">
        <v>76</v>
      </c>
      <c r="E97" s="17" t="s">
        <v>9</v>
      </c>
      <c r="F97" s="263"/>
      <c r="G97" s="391"/>
    </row>
    <row r="98" spans="1:7" x14ac:dyDescent="0.25">
      <c r="A98" s="234" t="s">
        <v>154</v>
      </c>
      <c r="B98" s="36" t="s">
        <v>95</v>
      </c>
      <c r="C98" s="16">
        <v>3000</v>
      </c>
      <c r="D98" s="17" t="s">
        <v>76</v>
      </c>
      <c r="E98" s="17" t="s">
        <v>9</v>
      </c>
      <c r="F98" s="263"/>
      <c r="G98" s="391"/>
    </row>
    <row r="99" spans="1:7" x14ac:dyDescent="0.25">
      <c r="A99" s="234" t="s">
        <v>154</v>
      </c>
      <c r="B99" s="36" t="s">
        <v>128</v>
      </c>
      <c r="C99" s="16">
        <v>20000</v>
      </c>
      <c r="D99" s="17" t="s">
        <v>76</v>
      </c>
      <c r="E99" s="17" t="s">
        <v>9</v>
      </c>
      <c r="F99" s="263"/>
      <c r="G99" s="391"/>
    </row>
    <row r="100" spans="1:7" x14ac:dyDescent="0.25">
      <c r="A100" s="234" t="s">
        <v>183</v>
      </c>
      <c r="B100" s="14" t="s">
        <v>22</v>
      </c>
      <c r="C100" s="16"/>
      <c r="D100" s="17"/>
      <c r="E100" s="17"/>
      <c r="F100" s="262">
        <f>SUM(C101:C110)</f>
        <v>471500</v>
      </c>
      <c r="G100" s="391"/>
    </row>
    <row r="101" spans="1:7" x14ac:dyDescent="0.25">
      <c r="A101" s="234" t="s">
        <v>183</v>
      </c>
      <c r="B101" s="17" t="s">
        <v>54</v>
      </c>
      <c r="C101" s="16">
        <v>200000</v>
      </c>
      <c r="D101" s="17" t="s">
        <v>83</v>
      </c>
      <c r="E101" s="17" t="s">
        <v>9</v>
      </c>
      <c r="F101" s="263"/>
      <c r="G101" s="391"/>
    </row>
    <row r="102" spans="1:7" x14ac:dyDescent="0.25">
      <c r="A102" s="234" t="s">
        <v>183</v>
      </c>
      <c r="B102" s="17" t="s">
        <v>55</v>
      </c>
      <c r="C102" s="16">
        <v>15000</v>
      </c>
      <c r="D102" s="17" t="s">
        <v>84</v>
      </c>
      <c r="E102" s="17" t="s">
        <v>34</v>
      </c>
      <c r="F102" s="263"/>
      <c r="G102" s="391"/>
    </row>
    <row r="103" spans="1:7" x14ac:dyDescent="0.25">
      <c r="A103" s="234" t="s">
        <v>183</v>
      </c>
      <c r="B103" s="17" t="s">
        <v>56</v>
      </c>
      <c r="C103" s="16">
        <v>9000</v>
      </c>
      <c r="D103" s="17" t="s">
        <v>85</v>
      </c>
      <c r="E103" s="17" t="s">
        <v>34</v>
      </c>
      <c r="F103" s="263"/>
      <c r="G103" s="391"/>
    </row>
    <row r="104" spans="1:7" x14ac:dyDescent="0.25">
      <c r="A104" s="234" t="s">
        <v>183</v>
      </c>
      <c r="B104" s="17" t="s">
        <v>57</v>
      </c>
      <c r="C104" s="16">
        <v>12000</v>
      </c>
      <c r="D104" s="17" t="s">
        <v>86</v>
      </c>
      <c r="E104" s="17" t="s">
        <v>34</v>
      </c>
      <c r="F104" s="263"/>
      <c r="G104" s="391"/>
    </row>
    <row r="105" spans="1:7" x14ac:dyDescent="0.25">
      <c r="A105" s="234" t="s">
        <v>183</v>
      </c>
      <c r="B105" s="17" t="s">
        <v>130</v>
      </c>
      <c r="C105" s="16">
        <v>36000</v>
      </c>
      <c r="D105" s="17" t="s">
        <v>131</v>
      </c>
      <c r="E105" s="17" t="s">
        <v>34</v>
      </c>
      <c r="F105" s="263"/>
      <c r="G105" s="391"/>
    </row>
    <row r="106" spans="1:7" ht="15" customHeight="1" x14ac:dyDescent="0.25">
      <c r="A106" s="234" t="s">
        <v>183</v>
      </c>
      <c r="B106" s="17" t="s">
        <v>132</v>
      </c>
      <c r="C106" s="16">
        <v>3500</v>
      </c>
      <c r="D106" s="17" t="s">
        <v>162</v>
      </c>
      <c r="E106" s="17" t="s">
        <v>34</v>
      </c>
      <c r="F106" s="263"/>
      <c r="G106" s="391"/>
    </row>
    <row r="107" spans="1:7" ht="15.75" customHeight="1" x14ac:dyDescent="0.25">
      <c r="A107" s="234" t="s">
        <v>183</v>
      </c>
      <c r="B107" s="17" t="s">
        <v>134</v>
      </c>
      <c r="C107" s="16">
        <v>8000</v>
      </c>
      <c r="D107" s="17" t="s">
        <v>133</v>
      </c>
      <c r="E107" s="17" t="s">
        <v>34</v>
      </c>
      <c r="F107" s="263"/>
      <c r="G107" s="391"/>
    </row>
    <row r="108" spans="1:7" s="377" customFormat="1" ht="16.5" customHeight="1" x14ac:dyDescent="0.25">
      <c r="A108" s="234" t="s">
        <v>183</v>
      </c>
      <c r="B108" s="17" t="s">
        <v>261</v>
      </c>
      <c r="C108" s="16">
        <v>8000</v>
      </c>
      <c r="D108" s="17" t="s">
        <v>135</v>
      </c>
      <c r="E108" s="17" t="s">
        <v>34</v>
      </c>
      <c r="F108" s="263"/>
      <c r="G108" s="391"/>
    </row>
    <row r="109" spans="1:7" ht="15.75" customHeight="1" x14ac:dyDescent="0.25">
      <c r="A109" s="234" t="s">
        <v>183</v>
      </c>
      <c r="B109" s="17" t="s">
        <v>94</v>
      </c>
      <c r="C109" s="16">
        <v>150000</v>
      </c>
      <c r="D109" s="17" t="s">
        <v>87</v>
      </c>
      <c r="E109" s="17" t="s">
        <v>9</v>
      </c>
      <c r="F109" s="263"/>
      <c r="G109" s="391"/>
    </row>
    <row r="110" spans="1:7" s="377" customFormat="1" ht="15" customHeight="1" x14ac:dyDescent="0.25">
      <c r="A110" s="234" t="s">
        <v>183</v>
      </c>
      <c r="B110" s="17" t="s">
        <v>88</v>
      </c>
      <c r="C110" s="21">
        <v>30000</v>
      </c>
      <c r="D110" s="17" t="s">
        <v>87</v>
      </c>
      <c r="E110" s="17" t="s">
        <v>9</v>
      </c>
      <c r="F110" s="263"/>
      <c r="G110" s="391"/>
    </row>
    <row r="111" spans="1:7" s="377" customFormat="1" ht="15.75" customHeight="1" x14ac:dyDescent="0.25">
      <c r="A111" s="234" t="s">
        <v>155</v>
      </c>
      <c r="B111" s="146" t="s">
        <v>96</v>
      </c>
      <c r="C111" s="21"/>
      <c r="D111" s="22"/>
      <c r="E111" s="22"/>
      <c r="F111" s="323">
        <f>SUM(C112:C118)</f>
        <v>378510</v>
      </c>
      <c r="G111" s="391"/>
    </row>
    <row r="112" spans="1:7" s="377" customFormat="1" ht="15.75" customHeight="1" x14ac:dyDescent="0.25">
      <c r="A112" s="234" t="s">
        <v>155</v>
      </c>
      <c r="B112" s="325" t="s">
        <v>97</v>
      </c>
      <c r="C112" s="21">
        <v>80000</v>
      </c>
      <c r="D112" s="243" t="s">
        <v>75</v>
      </c>
      <c r="E112" s="243" t="s">
        <v>9</v>
      </c>
      <c r="F112" s="323"/>
      <c r="G112" s="391"/>
    </row>
    <row r="113" spans="1:7" s="377" customFormat="1" x14ac:dyDescent="0.25">
      <c r="A113" s="234" t="s">
        <v>155</v>
      </c>
      <c r="B113" s="325" t="s">
        <v>119</v>
      </c>
      <c r="C113" s="21">
        <v>80000</v>
      </c>
      <c r="D113" s="22" t="s">
        <v>75</v>
      </c>
      <c r="E113" s="22" t="s">
        <v>9</v>
      </c>
      <c r="F113" s="324"/>
      <c r="G113" s="391"/>
    </row>
    <row r="114" spans="1:7" s="377" customFormat="1" x14ac:dyDescent="0.25">
      <c r="A114" s="234" t="s">
        <v>155</v>
      </c>
      <c r="B114" s="325" t="s">
        <v>120</v>
      </c>
      <c r="C114" s="21">
        <v>75000</v>
      </c>
      <c r="D114" s="22" t="s">
        <v>75</v>
      </c>
      <c r="E114" s="22" t="s">
        <v>9</v>
      </c>
      <c r="F114" s="324"/>
      <c r="G114" s="391"/>
    </row>
    <row r="115" spans="1:7" s="377" customFormat="1" x14ac:dyDescent="0.25">
      <c r="A115" s="234" t="s">
        <v>155</v>
      </c>
      <c r="B115" s="325" t="s">
        <v>144</v>
      </c>
      <c r="C115" s="21">
        <v>20000</v>
      </c>
      <c r="D115" s="22" t="s">
        <v>76</v>
      </c>
      <c r="E115" s="22" t="s">
        <v>9</v>
      </c>
      <c r="F115" s="324"/>
      <c r="G115" s="391"/>
    </row>
    <row r="116" spans="1:7" s="377" customFormat="1" x14ac:dyDescent="0.25">
      <c r="A116" s="234" t="s">
        <v>155</v>
      </c>
      <c r="B116" s="325" t="s">
        <v>121</v>
      </c>
      <c r="C116" s="21">
        <v>77000</v>
      </c>
      <c r="D116" s="22" t="s">
        <v>122</v>
      </c>
      <c r="E116" s="22" t="s">
        <v>34</v>
      </c>
      <c r="F116" s="324"/>
      <c r="G116" s="391"/>
    </row>
    <row r="117" spans="1:7" s="377" customFormat="1" x14ac:dyDescent="0.25">
      <c r="A117" s="234" t="s">
        <v>155</v>
      </c>
      <c r="B117" s="325" t="s">
        <v>123</v>
      </c>
      <c r="C117" s="21">
        <v>37510</v>
      </c>
      <c r="D117" s="22" t="s">
        <v>124</v>
      </c>
      <c r="E117" s="22" t="s">
        <v>34</v>
      </c>
      <c r="F117" s="324"/>
      <c r="G117" s="391"/>
    </row>
    <row r="118" spans="1:7" s="377" customFormat="1" x14ac:dyDescent="0.25">
      <c r="A118" s="234" t="s">
        <v>155</v>
      </c>
      <c r="B118" s="325" t="s">
        <v>125</v>
      </c>
      <c r="C118" s="16">
        <v>9000</v>
      </c>
      <c r="D118" s="22" t="s">
        <v>126</v>
      </c>
      <c r="E118" s="22" t="s">
        <v>34</v>
      </c>
      <c r="F118" s="324"/>
      <c r="G118" s="391"/>
    </row>
    <row r="119" spans="1:7" s="377" customFormat="1" x14ac:dyDescent="0.25">
      <c r="A119" s="234" t="s">
        <v>159</v>
      </c>
      <c r="B119" s="308" t="s">
        <v>24</v>
      </c>
      <c r="C119" s="16"/>
      <c r="D119" s="17"/>
      <c r="E119" s="17"/>
      <c r="F119" s="262">
        <f>SUM(C120:C133)</f>
        <v>545900</v>
      </c>
      <c r="G119" s="391"/>
    </row>
    <row r="120" spans="1:7" s="377" customFormat="1" x14ac:dyDescent="0.25">
      <c r="A120" s="234" t="s">
        <v>159</v>
      </c>
      <c r="B120" s="23" t="s">
        <v>78</v>
      </c>
      <c r="C120" s="16">
        <v>81500</v>
      </c>
      <c r="D120" s="17" t="s">
        <v>79</v>
      </c>
      <c r="E120" s="17" t="s">
        <v>34</v>
      </c>
      <c r="F120" s="263"/>
      <c r="G120" s="391"/>
    </row>
    <row r="121" spans="1:7" s="377" customFormat="1" x14ac:dyDescent="0.25">
      <c r="A121" s="234" t="s">
        <v>159</v>
      </c>
      <c r="B121" s="36" t="s">
        <v>80</v>
      </c>
      <c r="C121" s="16">
        <v>36000</v>
      </c>
      <c r="D121" s="17" t="s">
        <v>75</v>
      </c>
      <c r="E121" s="17" t="s">
        <v>34</v>
      </c>
      <c r="F121" s="263"/>
      <c r="G121" s="391"/>
    </row>
    <row r="122" spans="1:7" s="377" customFormat="1" x14ac:dyDescent="0.25">
      <c r="A122" s="234" t="s">
        <v>159</v>
      </c>
      <c r="B122" s="36" t="s">
        <v>204</v>
      </c>
      <c r="C122" s="16">
        <v>35000</v>
      </c>
      <c r="D122" s="17" t="s">
        <v>140</v>
      </c>
      <c r="E122" s="17" t="s">
        <v>34</v>
      </c>
      <c r="F122" s="263"/>
      <c r="G122" s="391"/>
    </row>
    <row r="123" spans="1:7" s="377" customFormat="1" ht="14.25" customHeight="1" x14ac:dyDescent="0.25">
      <c r="A123" s="234" t="s">
        <v>159</v>
      </c>
      <c r="B123" s="36" t="s">
        <v>168</v>
      </c>
      <c r="C123" s="16">
        <v>7500</v>
      </c>
      <c r="D123" s="17" t="s">
        <v>170</v>
      </c>
      <c r="E123" s="17" t="s">
        <v>34</v>
      </c>
      <c r="F123" s="263"/>
      <c r="G123" s="391"/>
    </row>
    <row r="124" spans="1:7" s="377" customFormat="1" ht="14.25" customHeight="1" x14ac:dyDescent="0.25">
      <c r="A124" s="234" t="s">
        <v>159</v>
      </c>
      <c r="B124" s="36" t="s">
        <v>169</v>
      </c>
      <c r="C124" s="16">
        <v>7500</v>
      </c>
      <c r="D124" s="17" t="s">
        <v>171</v>
      </c>
      <c r="E124" s="17" t="s">
        <v>34</v>
      </c>
      <c r="F124" s="263"/>
      <c r="G124" s="391"/>
    </row>
    <row r="125" spans="1:7" x14ac:dyDescent="0.25">
      <c r="A125" s="234" t="s">
        <v>159</v>
      </c>
      <c r="B125" s="36" t="s">
        <v>268</v>
      </c>
      <c r="C125" s="16">
        <v>17500</v>
      </c>
      <c r="D125" s="17" t="s">
        <v>220</v>
      </c>
      <c r="E125" s="17" t="s">
        <v>34</v>
      </c>
      <c r="F125" s="263"/>
      <c r="G125" s="391"/>
    </row>
    <row r="126" spans="1:7" x14ac:dyDescent="0.25">
      <c r="A126" s="234" t="s">
        <v>159</v>
      </c>
      <c r="B126" s="36" t="s">
        <v>213</v>
      </c>
      <c r="C126" s="49">
        <v>18000</v>
      </c>
      <c r="D126" s="17" t="s">
        <v>126</v>
      </c>
      <c r="E126" s="17" t="s">
        <v>34</v>
      </c>
      <c r="F126" s="263"/>
      <c r="G126" s="391"/>
    </row>
    <row r="127" spans="1:7" x14ac:dyDescent="0.25">
      <c r="A127" s="234" t="s">
        <v>159</v>
      </c>
      <c r="B127" s="36" t="s">
        <v>173</v>
      </c>
      <c r="C127" s="16">
        <v>7500</v>
      </c>
      <c r="D127" s="23" t="s">
        <v>272</v>
      </c>
      <c r="E127" s="23" t="s">
        <v>34</v>
      </c>
      <c r="F127" s="263"/>
      <c r="G127" s="391"/>
    </row>
    <row r="128" spans="1:7" x14ac:dyDescent="0.25">
      <c r="A128" s="234" t="s">
        <v>159</v>
      </c>
      <c r="B128" s="36" t="s">
        <v>269</v>
      </c>
      <c r="C128" s="16">
        <v>276900</v>
      </c>
      <c r="D128" s="17" t="s">
        <v>75</v>
      </c>
      <c r="E128" s="17" t="s">
        <v>9</v>
      </c>
      <c r="F128" s="263"/>
      <c r="G128" s="391"/>
    </row>
    <row r="129" spans="1:7" x14ac:dyDescent="0.25">
      <c r="A129" s="234" t="s">
        <v>159</v>
      </c>
      <c r="B129" s="36" t="s">
        <v>270</v>
      </c>
      <c r="C129" s="16">
        <v>7500</v>
      </c>
      <c r="D129" s="17" t="s">
        <v>75</v>
      </c>
      <c r="E129" s="17" t="s">
        <v>34</v>
      </c>
      <c r="F129" s="263"/>
      <c r="G129" s="391"/>
    </row>
    <row r="130" spans="1:7" x14ac:dyDescent="0.25">
      <c r="A130" s="234" t="s">
        <v>159</v>
      </c>
      <c r="B130" s="36" t="s">
        <v>271</v>
      </c>
      <c r="C130" s="16">
        <v>6000</v>
      </c>
      <c r="D130" s="17" t="s">
        <v>273</v>
      </c>
      <c r="E130" s="17" t="s">
        <v>34</v>
      </c>
      <c r="F130" s="263"/>
      <c r="G130" s="391"/>
    </row>
    <row r="131" spans="1:7" x14ac:dyDescent="0.25">
      <c r="A131" s="234" t="s">
        <v>159</v>
      </c>
      <c r="B131" s="243" t="s">
        <v>81</v>
      </c>
      <c r="C131" s="16">
        <v>20000</v>
      </c>
      <c r="D131" s="17" t="s">
        <v>274</v>
      </c>
      <c r="E131" s="17" t="s">
        <v>34</v>
      </c>
      <c r="F131" s="263"/>
      <c r="G131" s="391"/>
    </row>
    <row r="132" spans="1:7" x14ac:dyDescent="0.25">
      <c r="A132" s="234" t="s">
        <v>159</v>
      </c>
      <c r="B132" s="243" t="s">
        <v>178</v>
      </c>
      <c r="C132" s="16">
        <v>20000</v>
      </c>
      <c r="D132" s="17" t="s">
        <v>179</v>
      </c>
      <c r="E132" s="17" t="s">
        <v>34</v>
      </c>
      <c r="F132" s="263"/>
      <c r="G132" s="391"/>
    </row>
    <row r="133" spans="1:7" x14ac:dyDescent="0.25">
      <c r="A133" s="234" t="s">
        <v>159</v>
      </c>
      <c r="B133" s="36" t="s">
        <v>212</v>
      </c>
      <c r="C133" s="16">
        <v>5000</v>
      </c>
      <c r="D133" s="17" t="s">
        <v>75</v>
      </c>
      <c r="E133" s="17" t="s">
        <v>34</v>
      </c>
      <c r="F133" s="263"/>
      <c r="G133" s="391"/>
    </row>
    <row r="134" spans="1:7" x14ac:dyDescent="0.25">
      <c r="A134" s="234" t="s">
        <v>160</v>
      </c>
      <c r="B134" s="308" t="s">
        <v>13</v>
      </c>
      <c r="C134" s="16"/>
      <c r="D134" s="17"/>
      <c r="E134" s="17"/>
      <c r="F134" s="262">
        <f>SUM(C135:C135)</f>
        <v>24000</v>
      </c>
      <c r="G134" s="391"/>
    </row>
    <row r="135" spans="1:7" x14ac:dyDescent="0.25">
      <c r="A135" s="234" t="s">
        <v>160</v>
      </c>
      <c r="B135" s="36" t="s">
        <v>58</v>
      </c>
      <c r="C135" s="16">
        <v>24000</v>
      </c>
      <c r="D135" s="17" t="s">
        <v>59</v>
      </c>
      <c r="E135" s="17" t="s">
        <v>34</v>
      </c>
      <c r="F135" s="263"/>
      <c r="G135" s="391"/>
    </row>
    <row r="136" spans="1:7" x14ac:dyDescent="0.25">
      <c r="A136" s="234" t="s">
        <v>181</v>
      </c>
      <c r="B136" s="14" t="s">
        <v>47</v>
      </c>
      <c r="C136" s="16"/>
      <c r="D136" s="17"/>
      <c r="E136" s="17"/>
      <c r="F136" s="262">
        <f>SUM(C137:C137)</f>
        <v>30000</v>
      </c>
      <c r="G136" s="391"/>
    </row>
    <row r="137" spans="1:7" x14ac:dyDescent="0.25">
      <c r="A137" s="234" t="s">
        <v>181</v>
      </c>
      <c r="B137" s="17" t="s">
        <v>50</v>
      </c>
      <c r="C137" s="16">
        <v>30000</v>
      </c>
      <c r="D137" s="17" t="s">
        <v>91</v>
      </c>
      <c r="E137" s="17" t="s">
        <v>34</v>
      </c>
      <c r="F137" s="364"/>
      <c r="G137" s="391"/>
    </row>
    <row r="138" spans="1:7" x14ac:dyDescent="0.25">
      <c r="A138" s="234" t="s">
        <v>180</v>
      </c>
      <c r="B138" s="365" t="s">
        <v>116</v>
      </c>
      <c r="C138" s="16"/>
      <c r="D138" s="17"/>
      <c r="E138" s="17"/>
      <c r="F138" s="262">
        <f>SUM(C139:C141)</f>
        <v>328000</v>
      </c>
      <c r="G138" s="391"/>
    </row>
    <row r="139" spans="1:7" s="406" customFormat="1" ht="16.5" customHeight="1" x14ac:dyDescent="0.25">
      <c r="A139" s="234" t="s">
        <v>180</v>
      </c>
      <c r="B139" s="231" t="s">
        <v>210</v>
      </c>
      <c r="C139" s="16">
        <v>105000</v>
      </c>
      <c r="D139" s="17" t="s">
        <v>115</v>
      </c>
      <c r="E139" s="17" t="s">
        <v>34</v>
      </c>
      <c r="F139" s="262"/>
      <c r="G139" s="395"/>
    </row>
    <row r="140" spans="1:7" x14ac:dyDescent="0.25">
      <c r="A140" s="234" t="s">
        <v>180</v>
      </c>
      <c r="B140" s="231" t="s">
        <v>209</v>
      </c>
      <c r="C140" s="16">
        <v>48000</v>
      </c>
      <c r="D140" s="17" t="s">
        <v>115</v>
      </c>
      <c r="E140" s="17" t="s">
        <v>34</v>
      </c>
      <c r="F140" s="262"/>
      <c r="G140" s="395"/>
    </row>
    <row r="141" spans="1:7" x14ac:dyDescent="0.25">
      <c r="A141" s="234" t="s">
        <v>180</v>
      </c>
      <c r="B141" s="231" t="s">
        <v>284</v>
      </c>
      <c r="C141" s="16">
        <v>175000</v>
      </c>
      <c r="D141" s="17" t="s">
        <v>282</v>
      </c>
      <c r="E141" s="17" t="s">
        <v>9</v>
      </c>
      <c r="F141" s="262"/>
      <c r="G141" s="395"/>
    </row>
    <row r="142" spans="1:7" x14ac:dyDescent="0.25">
      <c r="A142" s="234"/>
      <c r="B142" s="14" t="s">
        <v>118</v>
      </c>
      <c r="C142" s="16"/>
      <c r="D142" s="16"/>
      <c r="E142" s="16"/>
      <c r="F142" s="13">
        <f>SUM(C143:C145)</f>
        <v>84500</v>
      </c>
      <c r="G142" s="396"/>
    </row>
    <row r="143" spans="1:7" x14ac:dyDescent="0.25">
      <c r="A143" s="234"/>
      <c r="B143" s="17" t="s">
        <v>190</v>
      </c>
      <c r="C143" s="16">
        <v>12000</v>
      </c>
      <c r="D143" s="231" t="s">
        <v>76</v>
      </c>
      <c r="E143" s="252" t="s">
        <v>9</v>
      </c>
      <c r="F143" s="16"/>
      <c r="G143" s="396"/>
    </row>
    <row r="144" spans="1:7" x14ac:dyDescent="0.25">
      <c r="A144" s="234"/>
      <c r="B144" s="17" t="s">
        <v>71</v>
      </c>
      <c r="C144" s="16">
        <v>62000</v>
      </c>
      <c r="D144" s="231" t="s">
        <v>76</v>
      </c>
      <c r="E144" s="252" t="s">
        <v>9</v>
      </c>
      <c r="F144" s="16"/>
      <c r="G144" s="396"/>
    </row>
    <row r="145" spans="1:7" x14ac:dyDescent="0.25">
      <c r="A145" s="234"/>
      <c r="B145" s="231" t="s">
        <v>191</v>
      </c>
      <c r="C145" s="49">
        <v>10500</v>
      </c>
      <c r="D145" s="231" t="s">
        <v>282</v>
      </c>
      <c r="E145" s="252" t="s">
        <v>9</v>
      </c>
      <c r="F145" s="16"/>
      <c r="G145" s="360"/>
    </row>
    <row r="146" spans="1:7" x14ac:dyDescent="0.25">
      <c r="G146" s="63"/>
    </row>
    <row r="147" spans="1:7" ht="18.75" x14ac:dyDescent="0.25">
      <c r="E147" s="408" t="s">
        <v>89</v>
      </c>
      <c r="F147" s="409">
        <f>F80+F3</f>
        <v>24494004.710000001</v>
      </c>
      <c r="G147" s="63"/>
    </row>
  </sheetData>
  <pageMargins left="0.7" right="0.7" top="0.75" bottom="0.75" header="0.3" footer="0.3"/>
  <pageSetup paperSize="9" scale="57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zoomScaleSheetLayoutView="160" workbookViewId="0">
      <selection activeCell="A2" sqref="A2"/>
    </sheetView>
  </sheetViews>
  <sheetFormatPr baseColWidth="10" defaultRowHeight="15" x14ac:dyDescent="0.25"/>
  <cols>
    <col min="1" max="1" width="63.5703125" customWidth="1"/>
    <col min="2" max="2" width="16" bestFit="1" customWidth="1"/>
    <col min="3" max="3" width="11.5703125" customWidth="1"/>
  </cols>
  <sheetData>
    <row r="1" spans="1:3" ht="247.5" customHeight="1" x14ac:dyDescent="0.25">
      <c r="A1" s="231"/>
      <c r="B1" s="231"/>
      <c r="C1" s="231"/>
    </row>
    <row r="2" spans="1:3" ht="15.75" x14ac:dyDescent="0.25">
      <c r="A2" s="179" t="s">
        <v>305</v>
      </c>
      <c r="B2" s="178" t="s">
        <v>228</v>
      </c>
      <c r="C2" s="178" t="s">
        <v>101</v>
      </c>
    </row>
    <row r="3" spans="1:3" ht="15.75" x14ac:dyDescent="0.25">
      <c r="A3" s="175" t="s">
        <v>60</v>
      </c>
      <c r="B3" s="177">
        <f>'2015.2'!F3</f>
        <v>25682760.810000002</v>
      </c>
      <c r="C3" s="176">
        <f>B3/$B$5</f>
        <v>0.85919028089996974</v>
      </c>
    </row>
    <row r="4" spans="1:3" ht="15.75" x14ac:dyDescent="0.25">
      <c r="A4" s="175" t="s">
        <v>90</v>
      </c>
      <c r="B4" s="177">
        <f>'2015.2'!F101</f>
        <v>4209058.71</v>
      </c>
      <c r="C4" s="176">
        <f>B4/$B$5</f>
        <v>0.14080971910003021</v>
      </c>
    </row>
    <row r="5" spans="1:3" x14ac:dyDescent="0.25">
      <c r="A5" s="183" t="s">
        <v>89</v>
      </c>
      <c r="B5" s="184">
        <f>SUM(B3:B4)</f>
        <v>29891819.520000003</v>
      </c>
      <c r="C5" s="185">
        <f>SUM(C3:C4)</f>
        <v>1</v>
      </c>
    </row>
  </sheetData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zoomScaleSheetLayoutView="160" workbookViewId="0">
      <selection activeCell="A2" sqref="A2"/>
    </sheetView>
  </sheetViews>
  <sheetFormatPr baseColWidth="10" defaultRowHeight="15" x14ac:dyDescent="0.25"/>
  <cols>
    <col min="1" max="1" width="52.5703125" customWidth="1"/>
    <col min="2" max="2" width="10.42578125" customWidth="1"/>
    <col min="3" max="3" width="16.28515625" bestFit="1" customWidth="1"/>
    <col min="4" max="4" width="11.5703125" bestFit="1" customWidth="1"/>
  </cols>
  <sheetData>
    <row r="1" spans="1:4" ht="336" customHeight="1" x14ac:dyDescent="0.25"/>
    <row r="2" spans="1:4" ht="15.75" x14ac:dyDescent="0.25">
      <c r="A2" s="181" t="s">
        <v>317</v>
      </c>
      <c r="B2" s="189" t="s">
        <v>229</v>
      </c>
      <c r="C2" s="189" t="s">
        <v>228</v>
      </c>
      <c r="D2" s="189" t="s">
        <v>101</v>
      </c>
    </row>
    <row r="3" spans="1:4" ht="15.75" x14ac:dyDescent="0.25">
      <c r="A3" s="182" t="s">
        <v>61</v>
      </c>
      <c r="B3" s="182" t="s">
        <v>230</v>
      </c>
      <c r="C3" s="190">
        <f>'2015.2'!F5</f>
        <v>7685000</v>
      </c>
      <c r="D3" s="191">
        <f>C3/$C$7</f>
        <v>0.29922795515845474</v>
      </c>
    </row>
    <row r="4" spans="1:4" ht="15.75" x14ac:dyDescent="0.25">
      <c r="A4" s="182" t="s">
        <v>62</v>
      </c>
      <c r="B4" s="182" t="s">
        <v>231</v>
      </c>
      <c r="C4" s="190">
        <f>'2015.2'!F7</f>
        <v>8088840.4199999999</v>
      </c>
      <c r="D4" s="191">
        <f>C4/$C$7</f>
        <v>0.31495213773320185</v>
      </c>
    </row>
    <row r="5" spans="1:4" ht="15.75" x14ac:dyDescent="0.25">
      <c r="A5" s="182" t="s">
        <v>64</v>
      </c>
      <c r="B5" s="182" t="s">
        <v>232</v>
      </c>
      <c r="C5" s="190">
        <f>'2015.2'!F27</f>
        <v>9288247.0700000003</v>
      </c>
      <c r="D5" s="191">
        <f>C5/$C$7</f>
        <v>0.3616529834434104</v>
      </c>
    </row>
    <row r="6" spans="1:4" ht="15.75" x14ac:dyDescent="0.25">
      <c r="A6" s="182" t="s">
        <v>63</v>
      </c>
      <c r="B6" s="182" t="s">
        <v>233</v>
      </c>
      <c r="C6" s="190">
        <f>'2015.2'!F91</f>
        <v>620673.32000000007</v>
      </c>
      <c r="D6" s="191">
        <f>C6/$C$7</f>
        <v>2.416692366493289E-2</v>
      </c>
    </row>
    <row r="7" spans="1:4" ht="15.75" x14ac:dyDescent="0.25">
      <c r="A7" s="188" t="s">
        <v>89</v>
      </c>
      <c r="B7" s="188"/>
      <c r="C7" s="192">
        <f>SUM(C3:C6)</f>
        <v>25682760.810000002</v>
      </c>
      <c r="D7" s="193">
        <f>C7/$C$7</f>
        <v>1</v>
      </c>
    </row>
  </sheetData>
  <pageMargins left="0.7" right="0.7" top="0.75" bottom="0.75" header="0.3" footer="0.3"/>
  <pageSetup paperSize="9" scale="85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zoomScaleNormal="100" zoomScaleSheetLayoutView="160" workbookViewId="0">
      <selection activeCell="A4" sqref="A4"/>
    </sheetView>
  </sheetViews>
  <sheetFormatPr baseColWidth="10" defaultRowHeight="15" x14ac:dyDescent="0.25"/>
  <cols>
    <col min="1" max="1" width="63.5703125" customWidth="1"/>
    <col min="2" max="2" width="16.140625" customWidth="1"/>
    <col min="3" max="3" width="14.140625" style="186" bestFit="1" customWidth="1"/>
    <col min="4" max="4" width="8.5703125" style="180" bestFit="1" customWidth="1"/>
    <col min="5" max="5" width="9.5703125" style="180" bestFit="1" customWidth="1"/>
  </cols>
  <sheetData>
    <row r="2" spans="1:5" x14ac:dyDescent="0.25">
      <c r="A2" s="1" t="s">
        <v>319</v>
      </c>
    </row>
    <row r="3" spans="1:5" ht="15.75" thickBot="1" x14ac:dyDescent="0.3">
      <c r="A3" s="1"/>
      <c r="E3" s="197"/>
    </row>
    <row r="4" spans="1:5" s="199" customFormat="1" ht="23.25" customHeight="1" x14ac:dyDescent="0.25">
      <c r="A4" s="203" t="str">
        <f>'2014'!B3</f>
        <v>1. PLANES DE COOPERACIÓN Y ASISTENCIA MUNICIPAL</v>
      </c>
      <c r="B4" s="204" t="s">
        <v>235</v>
      </c>
      <c r="C4" s="216"/>
      <c r="D4" s="206" t="s">
        <v>238</v>
      </c>
      <c r="E4" s="207" t="s">
        <v>237</v>
      </c>
    </row>
    <row r="5" spans="1:5" x14ac:dyDescent="0.25">
      <c r="A5" s="208" t="s">
        <v>107</v>
      </c>
      <c r="B5" s="187">
        <f>C5</f>
        <v>1235000</v>
      </c>
      <c r="C5" s="196">
        <f>'2015.2'!F70</f>
        <v>1235000</v>
      </c>
      <c r="D5" s="198">
        <f t="shared" ref="D5:D23" si="0">B5/$B$24</f>
        <v>4.8086730594754927E-2</v>
      </c>
      <c r="E5" s="210">
        <f t="shared" ref="E5:E20" si="1">B5/$B$40</f>
        <v>4.1315651567268658E-2</v>
      </c>
    </row>
    <row r="6" spans="1:5" x14ac:dyDescent="0.25">
      <c r="A6" s="208" t="s">
        <v>110</v>
      </c>
      <c r="B6" s="187">
        <f>C6</f>
        <v>237176.07</v>
      </c>
      <c r="C6" s="196">
        <f>'2015.2'!F74</f>
        <v>237176.07</v>
      </c>
      <c r="D6" s="198">
        <f t="shared" si="0"/>
        <v>9.2348354506985725E-3</v>
      </c>
      <c r="E6" s="210">
        <f t="shared" si="1"/>
        <v>7.9344808649507055E-3</v>
      </c>
    </row>
    <row r="7" spans="1:5" x14ac:dyDescent="0.25">
      <c r="A7" s="208" t="s">
        <v>47</v>
      </c>
      <c r="B7" s="187">
        <f>C7</f>
        <v>350322.5</v>
      </c>
      <c r="C7" s="196">
        <f>'2015.2'!F98</f>
        <v>350322.5</v>
      </c>
      <c r="D7" s="198">
        <f t="shared" si="0"/>
        <v>1.3640375448405696E-2</v>
      </c>
      <c r="E7" s="210">
        <f t="shared" si="1"/>
        <v>1.171967801309674E-2</v>
      </c>
    </row>
    <row r="8" spans="1:5" x14ac:dyDescent="0.25">
      <c r="A8" s="208" t="s">
        <v>35</v>
      </c>
      <c r="B8" s="187">
        <f>C8</f>
        <v>2097000</v>
      </c>
      <c r="C8" s="196">
        <f>'2015.2'!F32</f>
        <v>2097000</v>
      </c>
      <c r="D8" s="198">
        <f t="shared" si="0"/>
        <v>8.1650100451174976E-2</v>
      </c>
      <c r="E8" s="210">
        <f t="shared" si="1"/>
        <v>7.0152972742155775E-2</v>
      </c>
    </row>
    <row r="9" spans="1:5" x14ac:dyDescent="0.25">
      <c r="A9" s="208" t="s">
        <v>188</v>
      </c>
      <c r="B9" s="187">
        <f>C9</f>
        <v>1350000</v>
      </c>
      <c r="C9" s="196">
        <f>'2015.2'!F23+'2015.2'!F78</f>
        <v>1350000</v>
      </c>
      <c r="D9" s="198">
        <f t="shared" si="0"/>
        <v>5.2564442350541828E-2</v>
      </c>
      <c r="E9" s="210">
        <f t="shared" si="1"/>
        <v>4.51628579885123E-2</v>
      </c>
    </row>
    <row r="10" spans="1:5" x14ac:dyDescent="0.25">
      <c r="A10" s="208" t="s">
        <v>1</v>
      </c>
      <c r="B10" s="187">
        <f>SUM(C10:C10)</f>
        <v>576200</v>
      </c>
      <c r="C10" s="196">
        <f>'2015.2'!F67</f>
        <v>576200</v>
      </c>
      <c r="D10" s="198">
        <f t="shared" si="0"/>
        <v>2.243528272769052E-2</v>
      </c>
      <c r="E10" s="210">
        <f t="shared" si="1"/>
        <v>1.9276176868874655E-2</v>
      </c>
    </row>
    <row r="11" spans="1:5" x14ac:dyDescent="0.25">
      <c r="A11" s="208" t="s">
        <v>44</v>
      </c>
      <c r="B11" s="187">
        <f>C11</f>
        <v>50000</v>
      </c>
      <c r="C11" s="196">
        <f>'2015.2'!F80</f>
        <v>50000</v>
      </c>
      <c r="D11" s="198">
        <f t="shared" si="0"/>
        <v>1.9468311981682158E-3</v>
      </c>
      <c r="E11" s="210">
        <f t="shared" si="1"/>
        <v>1.672698444018974E-3</v>
      </c>
    </row>
    <row r="12" spans="1:5" x14ac:dyDescent="0.25">
      <c r="A12" s="208" t="s">
        <v>28</v>
      </c>
      <c r="B12" s="187">
        <f>SUM(C12:C12)</f>
        <v>1304415</v>
      </c>
      <c r="C12" s="196">
        <f>'2015.2'!F35+'2015.2'!F8</f>
        <v>1304415</v>
      </c>
      <c r="D12" s="198">
        <f t="shared" si="0"/>
        <v>5.0789516347171861E-2</v>
      </c>
      <c r="E12" s="210">
        <f t="shared" si="1"/>
        <v>4.3637858817100202E-2</v>
      </c>
    </row>
    <row r="13" spans="1:5" x14ac:dyDescent="0.25">
      <c r="A13" s="208" t="s">
        <v>22</v>
      </c>
      <c r="B13" s="187">
        <f>C13</f>
        <v>692000</v>
      </c>
      <c r="C13" s="196">
        <f>'2015.2'!F42</f>
        <v>692000</v>
      </c>
      <c r="D13" s="198">
        <f t="shared" si="0"/>
        <v>2.6944143782648106E-2</v>
      </c>
      <c r="E13" s="210">
        <f t="shared" si="1"/>
        <v>2.31501464652226E-2</v>
      </c>
    </row>
    <row r="14" spans="1:5" x14ac:dyDescent="0.25">
      <c r="A14" s="208" t="s">
        <v>24</v>
      </c>
      <c r="B14" s="187">
        <f>SUM(C14:C14)</f>
        <v>1100000</v>
      </c>
      <c r="C14" s="196">
        <f>'2015.2'!F56+'2015.2'!F17</f>
        <v>1100000</v>
      </c>
      <c r="D14" s="198">
        <f t="shared" si="0"/>
        <v>4.2830286359700744E-2</v>
      </c>
      <c r="E14" s="210">
        <f t="shared" si="1"/>
        <v>3.6799365768417427E-2</v>
      </c>
    </row>
    <row r="15" spans="1:5" x14ac:dyDescent="0.25">
      <c r="A15" s="208" t="s">
        <v>98</v>
      </c>
      <c r="B15" s="187">
        <f>C15</f>
        <v>14320</v>
      </c>
      <c r="C15" s="196">
        <f>'2015.2'!F30</f>
        <v>14320</v>
      </c>
      <c r="D15" s="198">
        <f t="shared" si="0"/>
        <v>5.5757245515537703E-4</v>
      </c>
      <c r="E15" s="210">
        <f t="shared" si="1"/>
        <v>4.7906083436703413E-4</v>
      </c>
    </row>
    <row r="16" spans="1:5" x14ac:dyDescent="0.25">
      <c r="A16" s="208" t="s">
        <v>96</v>
      </c>
      <c r="B16" s="187">
        <f>C16</f>
        <v>482700</v>
      </c>
      <c r="C16" s="196">
        <f>'2015.2'!F49</f>
        <v>482700</v>
      </c>
      <c r="D16" s="198">
        <f t="shared" si="0"/>
        <v>1.8794708387115954E-2</v>
      </c>
      <c r="E16" s="210">
        <f t="shared" si="1"/>
        <v>1.6148230778559175E-2</v>
      </c>
    </row>
    <row r="17" spans="1:5" ht="15.75" customHeight="1" x14ac:dyDescent="0.25">
      <c r="A17" s="208" t="s">
        <v>99</v>
      </c>
      <c r="B17" s="187">
        <f>C17</f>
        <v>270350.82</v>
      </c>
      <c r="C17" s="196">
        <f>'2015.2'!F92</f>
        <v>270350.82</v>
      </c>
      <c r="D17" s="198">
        <f t="shared" si="0"/>
        <v>1.0526548216527192E-2</v>
      </c>
      <c r="E17" s="210">
        <f t="shared" si="1"/>
        <v>9.0443079190650755E-3</v>
      </c>
    </row>
    <row r="18" spans="1:5" x14ac:dyDescent="0.25">
      <c r="A18" s="208" t="s">
        <v>301</v>
      </c>
      <c r="B18" s="187">
        <f>SUM(C18:C18)</f>
        <v>1623708</v>
      </c>
      <c r="C18" s="196">
        <f>'2015.2'!F19+'2015.2'!F61</f>
        <v>1623708</v>
      </c>
      <c r="D18" s="198">
        <f t="shared" si="0"/>
        <v>6.322170782230635E-2</v>
      </c>
      <c r="E18" s="210">
        <f t="shared" si="1"/>
        <v>5.4319476902823204E-2</v>
      </c>
    </row>
    <row r="19" spans="1:5" hidden="1" x14ac:dyDescent="0.25">
      <c r="A19" s="208" t="s">
        <v>234</v>
      </c>
      <c r="B19" s="187"/>
      <c r="C19" s="196">
        <f>'2015.2'!F5</f>
        <v>7685000</v>
      </c>
      <c r="D19" s="198">
        <f t="shared" si="0"/>
        <v>0</v>
      </c>
      <c r="E19" s="210">
        <f t="shared" si="1"/>
        <v>0</v>
      </c>
    </row>
    <row r="20" spans="1:5" x14ac:dyDescent="0.25">
      <c r="A20" s="208" t="s">
        <v>201</v>
      </c>
      <c r="B20" s="187">
        <f>SUM(C19:C20)</f>
        <v>13189132.42</v>
      </c>
      <c r="C20" s="196">
        <f>'2015.2'!F10</f>
        <v>5504132.4199999999</v>
      </c>
      <c r="D20" s="198">
        <f t="shared" si="0"/>
        <v>0.51354028944055718</v>
      </c>
      <c r="E20" s="210">
        <f t="shared" si="1"/>
        <v>0.44122882553788412</v>
      </c>
    </row>
    <row r="21" spans="1:5" x14ac:dyDescent="0.25">
      <c r="A21" s="208" t="s">
        <v>281</v>
      </c>
      <c r="B21" s="196">
        <f>C21</f>
        <v>60000</v>
      </c>
      <c r="C21" s="196">
        <f>'2015.2'!F28</f>
        <v>60000</v>
      </c>
      <c r="D21" s="198">
        <f t="shared" si="0"/>
        <v>2.3361974378018589E-3</v>
      </c>
      <c r="E21" s="210">
        <f t="shared" ref="E21:E23" si="2">B21/$B$40</f>
        <v>2.007238132822769E-3</v>
      </c>
    </row>
    <row r="22" spans="1:5" x14ac:dyDescent="0.25">
      <c r="A22" s="208" t="s">
        <v>304</v>
      </c>
      <c r="B22" s="187">
        <f>C22</f>
        <v>635436</v>
      </c>
      <c r="C22" s="196">
        <f>'2015.2'!F87</f>
        <v>635436</v>
      </c>
      <c r="D22" s="198">
        <f t="shared" si="0"/>
        <v>2.4741732584784366E-2</v>
      </c>
      <c r="E22" s="210">
        <f t="shared" si="2"/>
        <v>2.1257856169472816E-2</v>
      </c>
    </row>
    <row r="23" spans="1:5" x14ac:dyDescent="0.25">
      <c r="A23" s="208" t="s">
        <v>318</v>
      </c>
      <c r="B23" s="249">
        <f>C23</f>
        <v>415000</v>
      </c>
      <c r="C23" s="196">
        <f>'2015.2'!F82</f>
        <v>415000</v>
      </c>
      <c r="D23" s="198">
        <f t="shared" si="0"/>
        <v>1.6158698944796192E-2</v>
      </c>
      <c r="E23" s="210">
        <f t="shared" si="2"/>
        <v>1.3883397085357484E-2</v>
      </c>
    </row>
    <row r="24" spans="1:5" ht="15.75" thickBot="1" x14ac:dyDescent="0.3">
      <c r="A24" s="217" t="s">
        <v>89</v>
      </c>
      <c r="B24" s="212">
        <f>SUM(B5:B23)</f>
        <v>25682760.810000002</v>
      </c>
      <c r="C24" s="218">
        <f>SUM(C5:C23)</f>
        <v>25682760.810000002</v>
      </c>
      <c r="D24" s="214">
        <f>SUM(D5:D23)</f>
        <v>1</v>
      </c>
      <c r="E24" s="215">
        <f>SUM(E5:E23)</f>
        <v>0.85919028089996974</v>
      </c>
    </row>
    <row r="25" spans="1:5" s="200" customFormat="1" ht="22.5" customHeight="1" x14ac:dyDescent="0.25">
      <c r="A25" s="203" t="str">
        <f>'2014'!B96</f>
        <v>2. PLAN DE FOMENTO DEL DESARROLLO ECONOMICO Y SOCIAL</v>
      </c>
      <c r="B25" s="204" t="s">
        <v>235</v>
      </c>
      <c r="C25" s="205"/>
      <c r="D25" s="206" t="s">
        <v>238</v>
      </c>
      <c r="E25" s="207" t="s">
        <v>237</v>
      </c>
    </row>
    <row r="26" spans="1:5" x14ac:dyDescent="0.25">
      <c r="A26" s="208" t="s">
        <v>47</v>
      </c>
      <c r="B26" s="187">
        <f>C26</f>
        <v>30000</v>
      </c>
      <c r="C26" s="209">
        <f>'2015.2'!F177</f>
        <v>30000</v>
      </c>
      <c r="D26" s="198">
        <f>B26/$B$39</f>
        <v>7.127484330100969E-3</v>
      </c>
      <c r="E26" s="210">
        <f t="shared" ref="E26:E33" si="3">B26/$B$40</f>
        <v>1.0036190664113845E-3</v>
      </c>
    </row>
    <row r="27" spans="1:5" x14ac:dyDescent="0.25">
      <c r="A27" s="208" t="s">
        <v>35</v>
      </c>
      <c r="B27" s="187">
        <f t="shared" ref="B27:B38" si="4">C27</f>
        <v>1712500</v>
      </c>
      <c r="C27" s="209">
        <f>'2015.2'!F112</f>
        <v>1712500</v>
      </c>
      <c r="D27" s="198">
        <f>B27/$B$39</f>
        <v>0.40686056384326369</v>
      </c>
      <c r="E27" s="210">
        <f t="shared" si="3"/>
        <v>5.7289921707649863E-2</v>
      </c>
    </row>
    <row r="28" spans="1:5" x14ac:dyDescent="0.25">
      <c r="A28" s="208" t="s">
        <v>28</v>
      </c>
      <c r="B28" s="187">
        <f t="shared" si="4"/>
        <v>399190</v>
      </c>
      <c r="C28" s="209">
        <f>'2015.2'!F126</f>
        <v>399190</v>
      </c>
      <c r="D28" s="198">
        <f t="shared" ref="D28:D38" si="5">B28/$B$39</f>
        <v>9.4840682324433531E-2</v>
      </c>
      <c r="E28" s="210">
        <f t="shared" si="3"/>
        <v>1.3354489837358685E-2</v>
      </c>
    </row>
    <row r="29" spans="1:5" x14ac:dyDescent="0.25">
      <c r="A29" s="208" t="s">
        <v>22</v>
      </c>
      <c r="B29" s="187">
        <f t="shared" si="4"/>
        <v>471500</v>
      </c>
      <c r="C29" s="209">
        <f>'2015.2'!F136</f>
        <v>471500</v>
      </c>
      <c r="D29" s="198">
        <f t="shared" si="5"/>
        <v>0.1120202953880869</v>
      </c>
      <c r="E29" s="210">
        <f t="shared" si="3"/>
        <v>1.5773546327098924E-2</v>
      </c>
    </row>
    <row r="30" spans="1:5" x14ac:dyDescent="0.25">
      <c r="A30" s="208" t="s">
        <v>24</v>
      </c>
      <c r="B30" s="187">
        <f t="shared" si="4"/>
        <v>545900</v>
      </c>
      <c r="C30" s="209">
        <f>'2015.2'!F159</f>
        <v>545900</v>
      </c>
      <c r="D30" s="198">
        <f t="shared" si="5"/>
        <v>0.12969645652673731</v>
      </c>
      <c r="E30" s="210">
        <f t="shared" si="3"/>
        <v>1.8262521611799157E-2</v>
      </c>
    </row>
    <row r="31" spans="1:5" x14ac:dyDescent="0.25">
      <c r="A31" s="208" t="s">
        <v>96</v>
      </c>
      <c r="B31" s="187">
        <f t="shared" si="4"/>
        <v>378510</v>
      </c>
      <c r="C31" s="209">
        <f>'2015.2'!F147</f>
        <v>378510</v>
      </c>
      <c r="D31" s="198">
        <f t="shared" si="5"/>
        <v>8.9927469792883935E-2</v>
      </c>
      <c r="E31" s="210">
        <f t="shared" si="3"/>
        <v>1.2662661760912438E-2</v>
      </c>
    </row>
    <row r="32" spans="1:5" x14ac:dyDescent="0.25">
      <c r="A32" s="208" t="s">
        <v>118</v>
      </c>
      <c r="B32" s="187">
        <f t="shared" si="4"/>
        <v>84500</v>
      </c>
      <c r="C32" s="209">
        <f>'2015.2'!F183</f>
        <v>84500</v>
      </c>
      <c r="D32" s="198">
        <f t="shared" si="5"/>
        <v>2.0075747529784398E-2</v>
      </c>
      <c r="E32" s="210">
        <f t="shared" si="3"/>
        <v>2.826860370392066E-3</v>
      </c>
    </row>
    <row r="33" spans="1:5" x14ac:dyDescent="0.25">
      <c r="A33" s="208" t="s">
        <v>301</v>
      </c>
      <c r="B33" s="187">
        <f t="shared" si="4"/>
        <v>124000</v>
      </c>
      <c r="C33" s="209">
        <f>'2015.2'!F174</f>
        <v>124000</v>
      </c>
      <c r="D33" s="198">
        <f t="shared" si="5"/>
        <v>2.9460268564417341E-2</v>
      </c>
      <c r="E33" s="210">
        <f t="shared" si="3"/>
        <v>4.1482921411670559E-3</v>
      </c>
    </row>
    <row r="34" spans="1:5" x14ac:dyDescent="0.25">
      <c r="A34" s="208" t="s">
        <v>201</v>
      </c>
      <c r="B34" s="187">
        <f t="shared" si="4"/>
        <v>60000</v>
      </c>
      <c r="C34" s="209">
        <f>'2015.2'!C156</f>
        <v>60000</v>
      </c>
      <c r="D34" s="198">
        <f t="shared" si="5"/>
        <v>1.4254968660201938E-2</v>
      </c>
      <c r="E34" s="210"/>
    </row>
    <row r="35" spans="1:5" x14ac:dyDescent="0.25">
      <c r="A35" s="208" t="s">
        <v>281</v>
      </c>
      <c r="B35" s="187">
        <f t="shared" si="4"/>
        <v>14000</v>
      </c>
      <c r="C35" s="209">
        <f>'2015.2'!F103</f>
        <v>14000</v>
      </c>
      <c r="D35" s="198">
        <f t="shared" si="5"/>
        <v>3.3261593540471189E-3</v>
      </c>
      <c r="E35" s="210"/>
    </row>
    <row r="36" spans="1:5" x14ac:dyDescent="0.25">
      <c r="A36" s="208" t="s">
        <v>127</v>
      </c>
      <c r="B36" s="187">
        <f t="shared" si="4"/>
        <v>22932.71</v>
      </c>
      <c r="C36" s="209">
        <f>'2015.2'!F106</f>
        <v>22932.71</v>
      </c>
      <c r="D36" s="198">
        <f t="shared" si="5"/>
        <v>5.4484177057249929E-3</v>
      </c>
      <c r="E36" s="210">
        <f>B36/$B$40</f>
        <v>7.6719016668276726E-4</v>
      </c>
    </row>
    <row r="37" spans="1:5" x14ac:dyDescent="0.25">
      <c r="A37" s="208" t="s">
        <v>72</v>
      </c>
      <c r="B37" s="187">
        <f t="shared" si="4"/>
        <v>38026</v>
      </c>
      <c r="C37" s="209">
        <f>'2015.2'!F108</f>
        <v>38026</v>
      </c>
      <c r="D37" s="198">
        <f t="shared" si="5"/>
        <v>9.0343239712139829E-3</v>
      </c>
      <c r="E37" s="210">
        <f>B37/$B$40</f>
        <v>1.2721206206453102E-3</v>
      </c>
    </row>
    <row r="38" spans="1:5" x14ac:dyDescent="0.25">
      <c r="A38" s="208" t="s">
        <v>116</v>
      </c>
      <c r="B38" s="187">
        <f t="shared" si="4"/>
        <v>328000</v>
      </c>
      <c r="C38" s="209">
        <f>'2015.2'!F179</f>
        <v>328000</v>
      </c>
      <c r="D38" s="198">
        <f t="shared" si="5"/>
        <v>7.7927162009103934E-2</v>
      </c>
      <c r="E38" s="210">
        <f>B38/$B$40</f>
        <v>1.0972901792764469E-2</v>
      </c>
    </row>
    <row r="39" spans="1:5" ht="15.75" thickBot="1" x14ac:dyDescent="0.3">
      <c r="A39" s="211" t="s">
        <v>89</v>
      </c>
      <c r="B39" s="212">
        <f>SUM(B26:B38)</f>
        <v>4209058.71</v>
      </c>
      <c r="C39" s="213"/>
      <c r="D39" s="214">
        <f>B39/$B$39</f>
        <v>1</v>
      </c>
      <c r="E39" s="215">
        <f>B39/$B$40</f>
        <v>0.14080971910003021</v>
      </c>
    </row>
    <row r="40" spans="1:5" x14ac:dyDescent="0.25">
      <c r="A40" s="194" t="s">
        <v>236</v>
      </c>
      <c r="B40" s="195">
        <f>B39+B24</f>
        <v>29891819.520000003</v>
      </c>
      <c r="D40" s="201"/>
      <c r="E40" s="202">
        <f>B40/$B$40</f>
        <v>1</v>
      </c>
    </row>
  </sheetData>
  <sortState ref="A26:E37">
    <sortCondition ref="A26:A37"/>
  </sortState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zoomScaleNormal="100" zoomScalePageLayoutView="85" workbookViewId="0">
      <selection activeCell="B3" sqref="B3"/>
    </sheetView>
  </sheetViews>
  <sheetFormatPr baseColWidth="10" defaultRowHeight="15" x14ac:dyDescent="0.25"/>
  <cols>
    <col min="1" max="1" width="10.42578125" style="121" customWidth="1"/>
    <col min="2" max="2" width="51.5703125" style="63" customWidth="1"/>
    <col min="3" max="3" width="16.5703125" style="62" customWidth="1"/>
    <col min="4" max="4" width="26.85546875" style="63" customWidth="1"/>
    <col min="5" max="5" width="16.7109375" style="63" customWidth="1"/>
    <col min="6" max="6" width="21.7109375" style="64" bestFit="1" customWidth="1"/>
    <col min="7" max="7" width="11.42578125" style="67"/>
  </cols>
  <sheetData>
    <row r="1" spans="1:7" s="30" customFormat="1" ht="19.5" x14ac:dyDescent="0.4">
      <c r="A1" s="78"/>
      <c r="B1" s="31" t="s">
        <v>65</v>
      </c>
      <c r="C1" s="32"/>
      <c r="D1" s="32"/>
      <c r="E1" s="32"/>
      <c r="F1" s="33">
        <v>2014</v>
      </c>
      <c r="G1" s="65"/>
    </row>
    <row r="2" spans="1:7" s="5" customFormat="1" ht="15.75" thickBot="1" x14ac:dyDescent="0.3">
      <c r="A2" s="126"/>
      <c r="C2" s="6"/>
      <c r="F2" s="7"/>
      <c r="G2" s="66"/>
    </row>
    <row r="3" spans="1:7" s="27" customFormat="1" ht="37.5" customHeight="1" thickBot="1" x14ac:dyDescent="0.3">
      <c r="A3" s="158"/>
      <c r="B3" s="24" t="s">
        <v>60</v>
      </c>
      <c r="C3" s="25"/>
      <c r="D3" s="26"/>
      <c r="E3" s="26"/>
      <c r="F3" s="50">
        <f>F5+F7+F32+F87</f>
        <v>57475307.609999999</v>
      </c>
      <c r="G3" s="167">
        <f>F3/$F$184</f>
        <v>0.92757041384062566</v>
      </c>
    </row>
    <row r="4" spans="1:7" s="8" customFormat="1" ht="46.5" thickBot="1" x14ac:dyDescent="0.35">
      <c r="A4" s="159" t="s">
        <v>145</v>
      </c>
      <c r="B4" s="109"/>
      <c r="C4" s="110" t="s">
        <v>16</v>
      </c>
      <c r="D4" s="111" t="s">
        <v>0</v>
      </c>
      <c r="E4" s="112" t="s">
        <v>6</v>
      </c>
      <c r="F4" s="113" t="s">
        <v>17</v>
      </c>
      <c r="G4" s="82" t="s">
        <v>101</v>
      </c>
    </row>
    <row r="5" spans="1:7" s="3" customFormat="1" ht="15.75" x14ac:dyDescent="0.25">
      <c r="A5" s="160"/>
      <c r="B5" s="93" t="s">
        <v>61</v>
      </c>
      <c r="C5" s="9"/>
      <c r="D5" s="10"/>
      <c r="E5" s="10"/>
      <c r="F5" s="52">
        <f>SUM(C6:C6)</f>
        <v>8820182.0800000001</v>
      </c>
      <c r="G5" s="118">
        <f>F5/$F$184</f>
        <v>0.14234530065693493</v>
      </c>
    </row>
    <row r="6" spans="1:7" s="108" customFormat="1" x14ac:dyDescent="0.25">
      <c r="A6" s="161" t="s">
        <v>158</v>
      </c>
      <c r="B6" s="103" t="s">
        <v>202</v>
      </c>
      <c r="C6" s="102">
        <v>8820182.0800000001</v>
      </c>
      <c r="D6" s="104" t="s">
        <v>8</v>
      </c>
      <c r="E6" s="105" t="s">
        <v>9</v>
      </c>
      <c r="F6" s="106"/>
      <c r="G6" s="107"/>
    </row>
    <row r="7" spans="1:7" s="3" customFormat="1" ht="15.75" x14ac:dyDescent="0.25">
      <c r="A7" s="160"/>
      <c r="B7" s="114" t="s">
        <v>62</v>
      </c>
      <c r="C7" s="115"/>
      <c r="D7" s="116"/>
      <c r="E7" s="80"/>
      <c r="F7" s="81">
        <f>SUM(F8:F31)</f>
        <v>39475692.439999998</v>
      </c>
      <c r="G7" s="162">
        <f>F7/$F$184</f>
        <v>0.63708200783679203</v>
      </c>
    </row>
    <row r="8" spans="1:7" s="1" customFormat="1" x14ac:dyDescent="0.25">
      <c r="A8" s="160" t="s">
        <v>154</v>
      </c>
      <c r="B8" s="91" t="s">
        <v>28</v>
      </c>
      <c r="C8" s="16"/>
      <c r="D8" s="17"/>
      <c r="E8" s="18"/>
      <c r="F8" s="39">
        <f>SUM(C9)</f>
        <v>180000</v>
      </c>
      <c r="G8" s="84"/>
    </row>
    <row r="9" spans="1:7" x14ac:dyDescent="0.25">
      <c r="A9" s="160" t="s">
        <v>154</v>
      </c>
      <c r="B9" s="92" t="s">
        <v>30</v>
      </c>
      <c r="C9" s="16">
        <v>180000</v>
      </c>
      <c r="D9" s="17" t="s">
        <v>8</v>
      </c>
      <c r="E9" s="18" t="s">
        <v>9</v>
      </c>
      <c r="F9" s="40"/>
      <c r="G9" s="84"/>
    </row>
    <row r="10" spans="1:7" x14ac:dyDescent="0.25">
      <c r="A10" s="160" t="s">
        <v>158</v>
      </c>
      <c r="B10" s="87" t="s">
        <v>201</v>
      </c>
      <c r="C10" s="13"/>
      <c r="D10" s="14"/>
      <c r="E10" s="15"/>
      <c r="F10" s="39">
        <f>SUM(C11:C16)</f>
        <v>27981012.440000001</v>
      </c>
      <c r="G10" s="84"/>
    </row>
    <row r="11" spans="1:7" x14ac:dyDescent="0.25">
      <c r="A11" s="160" t="s">
        <v>158</v>
      </c>
      <c r="B11" s="88" t="s">
        <v>12</v>
      </c>
      <c r="C11" s="16">
        <v>4570342.42</v>
      </c>
      <c r="D11" s="17" t="s">
        <v>8</v>
      </c>
      <c r="E11" s="18" t="s">
        <v>9</v>
      </c>
      <c r="F11" s="40"/>
      <c r="G11" s="84"/>
    </row>
    <row r="12" spans="1:7" s="1" customFormat="1" x14ac:dyDescent="0.25">
      <c r="A12" s="160" t="s">
        <v>158</v>
      </c>
      <c r="B12" s="89" t="s">
        <v>163</v>
      </c>
      <c r="C12" s="16">
        <v>3650000</v>
      </c>
      <c r="D12" s="17" t="s">
        <v>8</v>
      </c>
      <c r="E12" s="18" t="s">
        <v>9</v>
      </c>
      <c r="F12" s="40"/>
      <c r="G12" s="84"/>
    </row>
    <row r="13" spans="1:7" x14ac:dyDescent="0.25">
      <c r="A13" s="160" t="s">
        <v>158</v>
      </c>
      <c r="B13" s="89" t="s">
        <v>53</v>
      </c>
      <c r="C13" s="16">
        <v>19000500</v>
      </c>
      <c r="D13" s="17" t="s">
        <v>8</v>
      </c>
      <c r="E13" s="18" t="s">
        <v>9</v>
      </c>
      <c r="F13" s="40"/>
      <c r="G13" s="84"/>
    </row>
    <row r="14" spans="1:7" x14ac:dyDescent="0.25">
      <c r="A14" s="160" t="s">
        <v>158</v>
      </c>
      <c r="B14" s="89" t="s">
        <v>102</v>
      </c>
      <c r="C14" s="16">
        <v>510000</v>
      </c>
      <c r="D14" s="17" t="s">
        <v>8</v>
      </c>
      <c r="E14" s="18" t="s">
        <v>34</v>
      </c>
      <c r="F14" s="40"/>
      <c r="G14" s="84"/>
    </row>
    <row r="15" spans="1:7" s="1" customFormat="1" x14ac:dyDescent="0.25">
      <c r="A15" s="160" t="s">
        <v>158</v>
      </c>
      <c r="B15" s="89" t="s">
        <v>161</v>
      </c>
      <c r="C15" s="16">
        <v>51706</v>
      </c>
      <c r="D15" s="17" t="s">
        <v>8</v>
      </c>
      <c r="E15" s="18" t="s">
        <v>34</v>
      </c>
      <c r="F15" s="40"/>
      <c r="G15" s="84"/>
    </row>
    <row r="16" spans="1:7" x14ac:dyDescent="0.25">
      <c r="A16" s="160" t="s">
        <v>158</v>
      </c>
      <c r="B16" s="89" t="s">
        <v>103</v>
      </c>
      <c r="C16" s="16">
        <v>198464.02</v>
      </c>
      <c r="D16" s="17" t="s">
        <v>8</v>
      </c>
      <c r="E16" s="18" t="s">
        <v>34</v>
      </c>
      <c r="F16" s="40"/>
      <c r="G16" s="84"/>
    </row>
    <row r="17" spans="1:7" x14ac:dyDescent="0.25">
      <c r="A17" s="160" t="s">
        <v>159</v>
      </c>
      <c r="B17" s="91" t="s">
        <v>77</v>
      </c>
      <c r="C17" s="16"/>
      <c r="D17" s="17"/>
      <c r="E17" s="18"/>
      <c r="F17" s="39">
        <f>SUM(C18)</f>
        <v>100000</v>
      </c>
      <c r="G17" s="84"/>
    </row>
    <row r="18" spans="1:7" x14ac:dyDescent="0.25">
      <c r="A18" s="160" t="s">
        <v>159</v>
      </c>
      <c r="B18" s="92" t="s">
        <v>66</v>
      </c>
      <c r="C18" s="16">
        <v>100000</v>
      </c>
      <c r="D18" s="17" t="s">
        <v>8</v>
      </c>
      <c r="E18" s="18" t="s">
        <v>9</v>
      </c>
      <c r="F18" s="40"/>
      <c r="G18" s="84"/>
    </row>
    <row r="19" spans="1:7" x14ac:dyDescent="0.25">
      <c r="A19" s="160" t="s">
        <v>160</v>
      </c>
      <c r="B19" s="87" t="s">
        <v>13</v>
      </c>
      <c r="C19" s="16"/>
      <c r="D19" s="17"/>
      <c r="E19" s="18"/>
      <c r="F19" s="39">
        <f>SUM(C20:C24)</f>
        <v>3082154</v>
      </c>
      <c r="G19" s="84"/>
    </row>
    <row r="20" spans="1:7" x14ac:dyDescent="0.25">
      <c r="A20" s="160" t="s">
        <v>160</v>
      </c>
      <c r="B20" s="88" t="s">
        <v>14</v>
      </c>
      <c r="C20" s="16">
        <v>463000</v>
      </c>
      <c r="D20" s="17" t="s">
        <v>8</v>
      </c>
      <c r="E20" s="18" t="s">
        <v>9</v>
      </c>
      <c r="F20" s="40"/>
      <c r="G20" s="84"/>
    </row>
    <row r="21" spans="1:7" x14ac:dyDescent="0.25">
      <c r="A21" s="160" t="s">
        <v>160</v>
      </c>
      <c r="B21" s="88" t="s">
        <v>15</v>
      </c>
      <c r="C21" s="16">
        <v>290000</v>
      </c>
      <c r="D21" s="17" t="s">
        <v>8</v>
      </c>
      <c r="E21" s="18" t="s">
        <v>9</v>
      </c>
      <c r="F21" s="40"/>
      <c r="G21" s="84"/>
    </row>
    <row r="22" spans="1:7" x14ac:dyDescent="0.25">
      <c r="A22" s="160" t="s">
        <v>160</v>
      </c>
      <c r="B22" s="90" t="s">
        <v>27</v>
      </c>
      <c r="C22" s="16">
        <v>329154</v>
      </c>
      <c r="D22" s="17" t="s">
        <v>8</v>
      </c>
      <c r="E22" s="18" t="s">
        <v>9</v>
      </c>
      <c r="F22" s="40"/>
      <c r="G22" s="84"/>
    </row>
    <row r="23" spans="1:7" x14ac:dyDescent="0.25">
      <c r="A23" s="160" t="s">
        <v>160</v>
      </c>
      <c r="B23" s="90" t="s">
        <v>53</v>
      </c>
      <c r="C23" s="16">
        <v>2000000</v>
      </c>
      <c r="D23" s="17" t="s">
        <v>8</v>
      </c>
      <c r="E23" s="18" t="s">
        <v>9</v>
      </c>
      <c r="F23" s="40"/>
      <c r="G23" s="84"/>
    </row>
    <row r="24" spans="1:7" x14ac:dyDescent="0.25">
      <c r="A24" s="160" t="s">
        <v>185</v>
      </c>
      <c r="B24" s="85" t="s">
        <v>1</v>
      </c>
      <c r="C24" s="13"/>
      <c r="D24" s="14"/>
      <c r="E24" s="15"/>
      <c r="F24" s="39">
        <f>SUM(C25:C27)</f>
        <v>3887526</v>
      </c>
      <c r="G24" s="84"/>
    </row>
    <row r="25" spans="1:7" x14ac:dyDescent="0.25">
      <c r="A25" s="160" t="s">
        <v>185</v>
      </c>
      <c r="B25" s="86" t="s">
        <v>4</v>
      </c>
      <c r="C25" s="16">
        <v>800000</v>
      </c>
      <c r="D25" s="17" t="s">
        <v>8</v>
      </c>
      <c r="E25" s="18" t="s">
        <v>9</v>
      </c>
      <c r="F25" s="40"/>
      <c r="G25" s="84"/>
    </row>
    <row r="26" spans="1:7" x14ac:dyDescent="0.25">
      <c r="A26" s="160" t="s">
        <v>185</v>
      </c>
      <c r="B26" s="86" t="s">
        <v>5</v>
      </c>
      <c r="C26" s="16">
        <v>800000</v>
      </c>
      <c r="D26" s="17" t="s">
        <v>8</v>
      </c>
      <c r="E26" s="18" t="s">
        <v>9</v>
      </c>
      <c r="F26" s="40"/>
      <c r="G26" s="84"/>
    </row>
    <row r="27" spans="1:7" x14ac:dyDescent="0.25">
      <c r="A27" s="160" t="s">
        <v>185</v>
      </c>
      <c r="B27" s="86" t="s">
        <v>53</v>
      </c>
      <c r="C27" s="16">
        <v>2287526</v>
      </c>
      <c r="D27" s="17" t="s">
        <v>8</v>
      </c>
      <c r="E27" s="18" t="s">
        <v>9</v>
      </c>
      <c r="F27" s="40"/>
      <c r="G27" s="84"/>
    </row>
    <row r="28" spans="1:7" x14ac:dyDescent="0.25">
      <c r="A28" s="160" t="s">
        <v>189</v>
      </c>
      <c r="B28" s="87" t="s">
        <v>188</v>
      </c>
      <c r="C28" s="13"/>
      <c r="D28" s="14"/>
      <c r="E28" s="14"/>
      <c r="F28" s="39">
        <f>SUM(C29:C31)</f>
        <v>4245000</v>
      </c>
      <c r="G28" s="84"/>
    </row>
    <row r="29" spans="1:7" x14ac:dyDescent="0.25">
      <c r="A29" s="160" t="s">
        <v>189</v>
      </c>
      <c r="B29" s="88" t="s">
        <v>10</v>
      </c>
      <c r="C29" s="16">
        <v>1920000</v>
      </c>
      <c r="D29" s="17" t="s">
        <v>8</v>
      </c>
      <c r="E29" s="17" t="s">
        <v>9</v>
      </c>
      <c r="F29" s="40"/>
      <c r="G29" s="84"/>
    </row>
    <row r="30" spans="1:7" x14ac:dyDescent="0.25">
      <c r="A30" s="160" t="s">
        <v>189</v>
      </c>
      <c r="B30" s="88" t="s">
        <v>11</v>
      </c>
      <c r="C30" s="16">
        <v>325000</v>
      </c>
      <c r="D30" s="17" t="s">
        <v>8</v>
      </c>
      <c r="E30" s="17" t="s">
        <v>9</v>
      </c>
      <c r="F30" s="40"/>
      <c r="G30" s="84"/>
    </row>
    <row r="31" spans="1:7" ht="15.75" thickBot="1" x14ac:dyDescent="0.3">
      <c r="A31" s="160" t="s">
        <v>189</v>
      </c>
      <c r="B31" s="219" t="s">
        <v>53</v>
      </c>
      <c r="C31" s="37">
        <v>2000000</v>
      </c>
      <c r="D31" s="38" t="s">
        <v>8</v>
      </c>
      <c r="E31" s="38" t="s">
        <v>9</v>
      </c>
      <c r="F31" s="43"/>
      <c r="G31" s="84"/>
    </row>
    <row r="32" spans="1:7" ht="15.75" x14ac:dyDescent="0.25">
      <c r="A32" s="160"/>
      <c r="B32" s="93" t="s">
        <v>64</v>
      </c>
      <c r="C32" s="19"/>
      <c r="D32" s="20"/>
      <c r="E32" s="20"/>
      <c r="F32" s="68">
        <f>SUM(F33:F81)</f>
        <v>8565703.5899999999</v>
      </c>
      <c r="G32" s="118">
        <f>F32/$F$184</f>
        <v>0.1382383766908287</v>
      </c>
    </row>
    <row r="33" spans="1:7" x14ac:dyDescent="0.25">
      <c r="A33" s="160" t="s">
        <v>184</v>
      </c>
      <c r="B33" s="91" t="s">
        <v>98</v>
      </c>
      <c r="C33" s="16"/>
      <c r="D33" s="17"/>
      <c r="E33" s="22"/>
      <c r="F33" s="42">
        <f>SUM(C34:C34)</f>
        <v>16320</v>
      </c>
      <c r="G33" s="84"/>
    </row>
    <row r="34" spans="1:7" x14ac:dyDescent="0.25">
      <c r="A34" s="160" t="s">
        <v>184</v>
      </c>
      <c r="B34" s="92" t="s">
        <v>227</v>
      </c>
      <c r="C34" s="16">
        <v>16320</v>
      </c>
      <c r="D34" s="17" t="s">
        <v>7</v>
      </c>
      <c r="E34" s="22" t="s">
        <v>9</v>
      </c>
      <c r="F34" s="41"/>
      <c r="G34" s="84"/>
    </row>
    <row r="35" spans="1:7" x14ac:dyDescent="0.25">
      <c r="A35" s="160" t="s">
        <v>153</v>
      </c>
      <c r="B35" s="91" t="s">
        <v>35</v>
      </c>
      <c r="C35" s="16"/>
      <c r="D35" s="17"/>
      <c r="E35" s="17"/>
      <c r="F35" s="39">
        <f>SUM(C36:C37)</f>
        <v>1790000</v>
      </c>
      <c r="G35" s="84"/>
    </row>
    <row r="36" spans="1:7" x14ac:dyDescent="0.25">
      <c r="A36" s="160" t="s">
        <v>153</v>
      </c>
      <c r="B36" s="95" t="s">
        <v>42</v>
      </c>
      <c r="C36" s="21">
        <v>1400000</v>
      </c>
      <c r="D36" s="22" t="s">
        <v>8</v>
      </c>
      <c r="E36" s="22" t="s">
        <v>9</v>
      </c>
      <c r="F36" s="41"/>
      <c r="G36" s="84"/>
    </row>
    <row r="37" spans="1:7" x14ac:dyDescent="0.25">
      <c r="A37" s="160" t="s">
        <v>153</v>
      </c>
      <c r="B37" s="95" t="s">
        <v>226</v>
      </c>
      <c r="C37" s="21">
        <v>390000</v>
      </c>
      <c r="D37" s="22" t="s">
        <v>8</v>
      </c>
      <c r="E37" s="22" t="s">
        <v>9</v>
      </c>
      <c r="F37" s="41"/>
      <c r="G37" s="84"/>
    </row>
    <row r="38" spans="1:7" x14ac:dyDescent="0.25">
      <c r="A38" s="160" t="s">
        <v>154</v>
      </c>
      <c r="B38" s="91" t="s">
        <v>28</v>
      </c>
      <c r="C38" s="16"/>
      <c r="D38" s="17"/>
      <c r="E38" s="17"/>
      <c r="F38" s="39">
        <f>SUM(C39:C46)</f>
        <v>1124305.18</v>
      </c>
      <c r="G38" s="84"/>
    </row>
    <row r="39" spans="1:7" x14ac:dyDescent="0.25">
      <c r="A39" s="160" t="s">
        <v>154</v>
      </c>
      <c r="B39" s="92" t="s">
        <v>29</v>
      </c>
      <c r="C39" s="16">
        <v>77460</v>
      </c>
      <c r="D39" s="17" t="s">
        <v>8</v>
      </c>
      <c r="E39" s="17" t="s">
        <v>34</v>
      </c>
      <c r="F39" s="40"/>
      <c r="G39" s="84"/>
    </row>
    <row r="40" spans="1:7" x14ac:dyDescent="0.25">
      <c r="A40" s="160" t="s">
        <v>154</v>
      </c>
      <c r="B40" s="92" t="s">
        <v>70</v>
      </c>
      <c r="C40" s="16">
        <v>30000</v>
      </c>
      <c r="D40" s="17" t="s">
        <v>8</v>
      </c>
      <c r="E40" s="17" t="s">
        <v>34</v>
      </c>
      <c r="F40" s="40"/>
      <c r="G40" s="84"/>
    </row>
    <row r="41" spans="1:7" x14ac:dyDescent="0.25">
      <c r="A41" s="160" t="s">
        <v>154</v>
      </c>
      <c r="B41" s="92" t="s">
        <v>52</v>
      </c>
      <c r="C41" s="16">
        <v>10000</v>
      </c>
      <c r="D41" s="17" t="s">
        <v>8</v>
      </c>
      <c r="E41" s="17" t="s">
        <v>9</v>
      </c>
      <c r="F41" s="40"/>
      <c r="G41" s="84"/>
    </row>
    <row r="42" spans="1:7" x14ac:dyDescent="0.25">
      <c r="A42" s="160" t="s">
        <v>154</v>
      </c>
      <c r="B42" s="92" t="s">
        <v>31</v>
      </c>
      <c r="C42" s="16">
        <v>300000</v>
      </c>
      <c r="D42" s="17" t="s">
        <v>8</v>
      </c>
      <c r="E42" s="17" t="s">
        <v>9</v>
      </c>
      <c r="F42" s="40"/>
      <c r="G42" s="84"/>
    </row>
    <row r="43" spans="1:7" s="2" customFormat="1" x14ac:dyDescent="0.25">
      <c r="A43" s="160" t="s">
        <v>154</v>
      </c>
      <c r="B43" s="92" t="s">
        <v>106</v>
      </c>
      <c r="C43" s="16">
        <v>300000</v>
      </c>
      <c r="D43" s="17" t="s">
        <v>8</v>
      </c>
      <c r="E43" s="17" t="s">
        <v>9</v>
      </c>
      <c r="F43" s="40"/>
      <c r="G43" s="84"/>
    </row>
    <row r="44" spans="1:7" s="2" customFormat="1" x14ac:dyDescent="0.25">
      <c r="A44" s="160" t="s">
        <v>154</v>
      </c>
      <c r="B44" s="92" t="s">
        <v>32</v>
      </c>
      <c r="C44" s="16">
        <v>300000</v>
      </c>
      <c r="D44" s="17" t="s">
        <v>8</v>
      </c>
      <c r="E44" s="17" t="s">
        <v>9</v>
      </c>
      <c r="F44" s="40"/>
      <c r="G44" s="84"/>
    </row>
    <row r="45" spans="1:7" s="2" customFormat="1" x14ac:dyDescent="0.25">
      <c r="A45" s="160" t="s">
        <v>154</v>
      </c>
      <c r="B45" s="92" t="s">
        <v>221</v>
      </c>
      <c r="C45" s="16">
        <v>97830</v>
      </c>
      <c r="D45" s="23" t="s">
        <v>8</v>
      </c>
      <c r="E45" s="23" t="s">
        <v>34</v>
      </c>
      <c r="F45" s="40"/>
      <c r="G45" s="84"/>
    </row>
    <row r="46" spans="1:7" s="2" customFormat="1" x14ac:dyDescent="0.25">
      <c r="A46" s="160" t="s">
        <v>154</v>
      </c>
      <c r="B46" s="92" t="s">
        <v>71</v>
      </c>
      <c r="C46" s="16">
        <v>9015.18</v>
      </c>
      <c r="D46" s="23" t="s">
        <v>8</v>
      </c>
      <c r="E46" s="137" t="s">
        <v>34</v>
      </c>
      <c r="F46" s="40"/>
      <c r="G46" s="84"/>
    </row>
    <row r="47" spans="1:7" x14ac:dyDescent="0.25">
      <c r="A47" s="160" t="s">
        <v>183</v>
      </c>
      <c r="B47" s="91" t="s">
        <v>22</v>
      </c>
      <c r="C47" s="16"/>
      <c r="D47" s="17"/>
      <c r="E47" s="17"/>
      <c r="F47" s="39">
        <f>SUM(C48:C52)</f>
        <v>698280</v>
      </c>
      <c r="G47" s="84"/>
    </row>
    <row r="48" spans="1:7" x14ac:dyDescent="0.25">
      <c r="A48" s="160" t="s">
        <v>183</v>
      </c>
      <c r="B48" s="92" t="s">
        <v>23</v>
      </c>
      <c r="C48" s="16">
        <v>570000</v>
      </c>
      <c r="D48" s="17" t="s">
        <v>8</v>
      </c>
      <c r="E48" s="17" t="s">
        <v>9</v>
      </c>
      <c r="F48" s="40"/>
      <c r="G48" s="84"/>
    </row>
    <row r="49" spans="1:7" x14ac:dyDescent="0.25">
      <c r="A49" s="160" t="s">
        <v>183</v>
      </c>
      <c r="B49" s="92" t="s">
        <v>104</v>
      </c>
      <c r="C49" s="16">
        <v>50000</v>
      </c>
      <c r="D49" s="17" t="s">
        <v>8</v>
      </c>
      <c r="E49" s="17" t="s">
        <v>9</v>
      </c>
      <c r="F49" s="40"/>
      <c r="G49" s="84"/>
    </row>
    <row r="50" spans="1:7" x14ac:dyDescent="0.25">
      <c r="A50" s="160" t="s">
        <v>183</v>
      </c>
      <c r="B50" s="92" t="s">
        <v>192</v>
      </c>
      <c r="C50" s="16">
        <v>10000</v>
      </c>
      <c r="D50" s="17" t="s">
        <v>193</v>
      </c>
      <c r="E50" s="17" t="s">
        <v>34</v>
      </c>
      <c r="F50" s="40"/>
      <c r="G50" s="84"/>
    </row>
    <row r="51" spans="1:7" x14ac:dyDescent="0.25">
      <c r="A51" s="160" t="s">
        <v>183</v>
      </c>
      <c r="B51" s="92" t="s">
        <v>105</v>
      </c>
      <c r="C51" s="16">
        <v>46500</v>
      </c>
      <c r="D51" s="17" t="s">
        <v>8</v>
      </c>
      <c r="E51" s="18" t="s">
        <v>9</v>
      </c>
      <c r="F51" s="40"/>
      <c r="G51" s="84"/>
    </row>
    <row r="52" spans="1:7" x14ac:dyDescent="0.25">
      <c r="A52" s="160" t="s">
        <v>183</v>
      </c>
      <c r="B52" s="92" t="s">
        <v>129</v>
      </c>
      <c r="C52" s="16">
        <v>21780</v>
      </c>
      <c r="D52" s="17" t="s">
        <v>8</v>
      </c>
      <c r="E52" s="17" t="s">
        <v>9</v>
      </c>
      <c r="F52" s="40"/>
      <c r="G52" s="84"/>
    </row>
    <row r="53" spans="1:7" x14ac:dyDescent="0.25">
      <c r="A53" s="160" t="s">
        <v>155</v>
      </c>
      <c r="B53" s="91" t="s">
        <v>96</v>
      </c>
      <c r="C53" s="16"/>
      <c r="D53" s="17"/>
      <c r="E53" s="22"/>
      <c r="F53" s="42">
        <f>SUM(C54:C60)</f>
        <v>541700</v>
      </c>
      <c r="G53" s="97"/>
    </row>
    <row r="54" spans="1:7" x14ac:dyDescent="0.25">
      <c r="A54" s="160" t="s">
        <v>155</v>
      </c>
      <c r="B54" s="92" t="s">
        <v>114</v>
      </c>
      <c r="C54" s="16">
        <v>150000</v>
      </c>
      <c r="D54" s="17" t="s">
        <v>8</v>
      </c>
      <c r="E54" s="22" t="s">
        <v>9</v>
      </c>
      <c r="F54" s="46"/>
      <c r="G54" s="84"/>
    </row>
    <row r="55" spans="1:7" x14ac:dyDescent="0.25">
      <c r="A55" s="160" t="s">
        <v>155</v>
      </c>
      <c r="B55" s="92" t="s">
        <v>113</v>
      </c>
      <c r="C55" s="16">
        <v>70000</v>
      </c>
      <c r="D55" s="17" t="s">
        <v>8</v>
      </c>
      <c r="E55" s="22" t="s">
        <v>9</v>
      </c>
      <c r="F55" s="41"/>
      <c r="G55" s="84"/>
    </row>
    <row r="56" spans="1:7" x14ac:dyDescent="0.25">
      <c r="A56" s="160" t="s">
        <v>155</v>
      </c>
      <c r="B56" s="92" t="s">
        <v>97</v>
      </c>
      <c r="C56" s="16">
        <v>62700</v>
      </c>
      <c r="D56" s="17" t="s">
        <v>8</v>
      </c>
      <c r="E56" s="22" t="s">
        <v>9</v>
      </c>
      <c r="F56" s="41"/>
      <c r="G56" s="84"/>
    </row>
    <row r="57" spans="1:7" x14ac:dyDescent="0.25">
      <c r="A57" s="160" t="s">
        <v>155</v>
      </c>
      <c r="B57" s="92" t="s">
        <v>143</v>
      </c>
      <c r="C57" s="16">
        <v>60000</v>
      </c>
      <c r="D57" s="17" t="s">
        <v>8</v>
      </c>
      <c r="E57" s="22" t="s">
        <v>9</v>
      </c>
      <c r="F57" s="41"/>
      <c r="G57" s="84"/>
    </row>
    <row r="58" spans="1:7" x14ac:dyDescent="0.25">
      <c r="A58" s="160" t="s">
        <v>155</v>
      </c>
      <c r="B58" s="92" t="s">
        <v>240</v>
      </c>
      <c r="C58" s="16">
        <v>15000</v>
      </c>
      <c r="D58" s="17" t="s">
        <v>239</v>
      </c>
      <c r="E58" s="22" t="s">
        <v>9</v>
      </c>
      <c r="F58" s="41"/>
      <c r="G58" s="84"/>
    </row>
    <row r="59" spans="1:7" s="4" customFormat="1" x14ac:dyDescent="0.25">
      <c r="A59" s="160" t="s">
        <v>155</v>
      </c>
      <c r="B59" s="86" t="s">
        <v>241</v>
      </c>
      <c r="C59" s="16">
        <v>125000</v>
      </c>
      <c r="D59" s="17" t="s">
        <v>7</v>
      </c>
      <c r="E59" s="17" t="s">
        <v>9</v>
      </c>
      <c r="F59" s="41"/>
      <c r="G59" s="84"/>
    </row>
    <row r="60" spans="1:7" s="4" customFormat="1" x14ac:dyDescent="0.25">
      <c r="A60" s="160" t="s">
        <v>155</v>
      </c>
      <c r="B60" s="86" t="s">
        <v>242</v>
      </c>
      <c r="C60" s="16">
        <v>59000</v>
      </c>
      <c r="D60" s="17" t="s">
        <v>7</v>
      </c>
      <c r="E60" s="17" t="s">
        <v>9</v>
      </c>
      <c r="F60" s="41"/>
      <c r="G60" s="84"/>
    </row>
    <row r="61" spans="1:7" x14ac:dyDescent="0.25">
      <c r="A61" s="160" t="s">
        <v>159</v>
      </c>
      <c r="B61" s="91" t="s">
        <v>24</v>
      </c>
      <c r="C61" s="16"/>
      <c r="D61" s="17"/>
      <c r="E61" s="17"/>
      <c r="F61" s="39">
        <f>SUM(C62:C63)</f>
        <v>1000000</v>
      </c>
      <c r="G61" s="84"/>
    </row>
    <row r="62" spans="1:7" x14ac:dyDescent="0.25">
      <c r="A62" s="160" t="s">
        <v>159</v>
      </c>
      <c r="B62" s="92" t="s">
        <v>25</v>
      </c>
      <c r="C62" s="16">
        <v>400000</v>
      </c>
      <c r="D62" s="17" t="s">
        <v>8</v>
      </c>
      <c r="E62" s="17" t="s">
        <v>9</v>
      </c>
      <c r="F62" s="40"/>
      <c r="G62" s="84"/>
    </row>
    <row r="63" spans="1:7" x14ac:dyDescent="0.25">
      <c r="A63" s="160" t="s">
        <v>159</v>
      </c>
      <c r="B63" s="92" t="s">
        <v>26</v>
      </c>
      <c r="C63" s="16">
        <v>600000</v>
      </c>
      <c r="D63" s="17" t="s">
        <v>8</v>
      </c>
      <c r="E63" s="17" t="s">
        <v>9</v>
      </c>
      <c r="F63" s="40"/>
      <c r="G63" s="84"/>
    </row>
    <row r="64" spans="1:7" x14ac:dyDescent="0.25">
      <c r="A64" s="160" t="s">
        <v>160</v>
      </c>
      <c r="B64" s="96" t="s">
        <v>13</v>
      </c>
      <c r="C64" s="21"/>
      <c r="D64" s="22"/>
      <c r="E64" s="22"/>
      <c r="F64" s="42">
        <f>SUM(C65:C69)</f>
        <v>822679</v>
      </c>
      <c r="G64" s="84"/>
    </row>
    <row r="65" spans="1:7" x14ac:dyDescent="0.25">
      <c r="A65" s="160" t="s">
        <v>160</v>
      </c>
      <c r="B65" s="92" t="s">
        <v>19</v>
      </c>
      <c r="C65" s="16">
        <v>40000</v>
      </c>
      <c r="D65" s="17" t="s">
        <v>8</v>
      </c>
      <c r="E65" s="17" t="s">
        <v>9</v>
      </c>
      <c r="F65" s="40"/>
      <c r="G65" s="84"/>
    </row>
    <row r="66" spans="1:7" x14ac:dyDescent="0.25">
      <c r="A66" s="160" t="s">
        <v>160</v>
      </c>
      <c r="B66" s="92" t="s">
        <v>20</v>
      </c>
      <c r="C66" s="16">
        <v>9000</v>
      </c>
      <c r="D66" s="17" t="s">
        <v>8</v>
      </c>
      <c r="E66" s="17" t="s">
        <v>34</v>
      </c>
      <c r="F66" s="40"/>
      <c r="G66" s="84"/>
    </row>
    <row r="67" spans="1:7" x14ac:dyDescent="0.25">
      <c r="A67" s="160" t="s">
        <v>160</v>
      </c>
      <c r="B67" s="92" t="s">
        <v>67</v>
      </c>
      <c r="C67" s="16">
        <v>110000</v>
      </c>
      <c r="D67" s="17" t="s">
        <v>8</v>
      </c>
      <c r="E67" s="17" t="s">
        <v>34</v>
      </c>
      <c r="F67" s="40"/>
      <c r="G67" s="84"/>
    </row>
    <row r="68" spans="1:7" x14ac:dyDescent="0.25">
      <c r="A68" s="160" t="s">
        <v>160</v>
      </c>
      <c r="B68" s="88" t="s">
        <v>18</v>
      </c>
      <c r="C68" s="16">
        <v>80000</v>
      </c>
      <c r="D68" s="17" t="s">
        <v>8</v>
      </c>
      <c r="E68" s="17" t="s">
        <v>9</v>
      </c>
      <c r="F68" s="40"/>
      <c r="G68" s="84"/>
    </row>
    <row r="69" spans="1:7" x14ac:dyDescent="0.25">
      <c r="A69" s="160" t="s">
        <v>160</v>
      </c>
      <c r="B69" s="92" t="s">
        <v>21</v>
      </c>
      <c r="C69" s="16">
        <v>583679</v>
      </c>
      <c r="D69" s="17" t="s">
        <v>8</v>
      </c>
      <c r="E69" s="17" t="s">
        <v>34</v>
      </c>
      <c r="F69" s="40"/>
      <c r="G69" s="84"/>
    </row>
    <row r="70" spans="1:7" x14ac:dyDescent="0.25">
      <c r="A70" s="160" t="s">
        <v>185</v>
      </c>
      <c r="B70" s="96" t="s">
        <v>1</v>
      </c>
      <c r="C70" s="21"/>
      <c r="D70" s="22"/>
      <c r="E70" s="22"/>
      <c r="F70" s="42">
        <f>SUM(C71:C72)</f>
        <v>376200</v>
      </c>
      <c r="G70" s="84"/>
    </row>
    <row r="71" spans="1:7" s="2" customFormat="1" x14ac:dyDescent="0.25">
      <c r="A71" s="160" t="s">
        <v>185</v>
      </c>
      <c r="B71" s="86" t="s">
        <v>2</v>
      </c>
      <c r="C71" s="16">
        <v>176200</v>
      </c>
      <c r="D71" s="17" t="s">
        <v>8</v>
      </c>
      <c r="E71" s="17" t="s">
        <v>9</v>
      </c>
      <c r="F71" s="40"/>
      <c r="G71" s="84"/>
    </row>
    <row r="72" spans="1:7" s="2" customFormat="1" x14ac:dyDescent="0.25">
      <c r="A72" s="160" t="s">
        <v>185</v>
      </c>
      <c r="B72" s="101" t="s">
        <v>3</v>
      </c>
      <c r="C72" s="37">
        <v>200000</v>
      </c>
      <c r="D72" s="38" t="s">
        <v>8</v>
      </c>
      <c r="E72" s="38" t="s">
        <v>9</v>
      </c>
      <c r="F72" s="43"/>
      <c r="G72" s="84"/>
    </row>
    <row r="73" spans="1:7" s="47" customFormat="1" ht="15.75" x14ac:dyDescent="0.25">
      <c r="A73" s="160" t="s">
        <v>187</v>
      </c>
      <c r="B73" s="91" t="s">
        <v>107</v>
      </c>
      <c r="C73" s="36"/>
      <c r="D73" s="36"/>
      <c r="E73" s="36"/>
      <c r="F73" s="54">
        <f>SUM(C74:C75)</f>
        <v>1350000</v>
      </c>
      <c r="G73" s="94"/>
    </row>
    <row r="74" spans="1:7" s="2" customFormat="1" ht="15.75" x14ac:dyDescent="0.25">
      <c r="A74" s="160" t="s">
        <v>187</v>
      </c>
      <c r="B74" s="92" t="s">
        <v>108</v>
      </c>
      <c r="C74" s="16">
        <v>700000</v>
      </c>
      <c r="D74" s="36" t="s">
        <v>8</v>
      </c>
      <c r="E74" s="36" t="s">
        <v>9</v>
      </c>
      <c r="F74" s="55"/>
      <c r="G74" s="94"/>
    </row>
    <row r="75" spans="1:7" s="2" customFormat="1" ht="15.75" x14ac:dyDescent="0.25">
      <c r="A75" s="160" t="s">
        <v>187</v>
      </c>
      <c r="B75" s="92" t="s">
        <v>109</v>
      </c>
      <c r="C75" s="16">
        <v>650000</v>
      </c>
      <c r="D75" s="36" t="s">
        <v>8</v>
      </c>
      <c r="E75" s="36" t="s">
        <v>9</v>
      </c>
      <c r="F75" s="55"/>
      <c r="G75" s="94"/>
    </row>
    <row r="76" spans="1:7" s="2" customFormat="1" ht="15.75" x14ac:dyDescent="0.25">
      <c r="A76" s="160" t="s">
        <v>186</v>
      </c>
      <c r="B76" s="91" t="s">
        <v>110</v>
      </c>
      <c r="C76" s="16"/>
      <c r="D76" s="36"/>
      <c r="E76" s="36"/>
      <c r="F76" s="54">
        <f>SUM(C77:C78)</f>
        <v>110219.41</v>
      </c>
      <c r="G76" s="94"/>
    </row>
    <row r="77" spans="1:7" s="2" customFormat="1" ht="15.75" x14ac:dyDescent="0.25">
      <c r="A77" s="160" t="s">
        <v>186</v>
      </c>
      <c r="B77" s="92" t="s">
        <v>111</v>
      </c>
      <c r="C77" s="16">
        <v>65993.41</v>
      </c>
      <c r="D77" s="36" t="s">
        <v>8</v>
      </c>
      <c r="E77" s="36" t="s">
        <v>34</v>
      </c>
      <c r="F77" s="55"/>
      <c r="G77" s="94"/>
    </row>
    <row r="78" spans="1:7" s="2" customFormat="1" ht="15.75" x14ac:dyDescent="0.25">
      <c r="A78" s="160" t="s">
        <v>186</v>
      </c>
      <c r="B78" s="92" t="s">
        <v>112</v>
      </c>
      <c r="C78" s="16">
        <f>5000+16226+3000+20000</f>
        <v>44226</v>
      </c>
      <c r="D78" s="36" t="s">
        <v>8</v>
      </c>
      <c r="E78" s="36" t="s">
        <v>34</v>
      </c>
      <c r="F78" s="55"/>
      <c r="G78" s="94"/>
    </row>
    <row r="79" spans="1:7" s="2" customFormat="1" x14ac:dyDescent="0.25">
      <c r="A79" s="160" t="s">
        <v>182</v>
      </c>
      <c r="B79" s="91" t="s">
        <v>44</v>
      </c>
      <c r="C79" s="16"/>
      <c r="D79" s="17"/>
      <c r="E79" s="17"/>
      <c r="F79" s="39">
        <f>SUM(C80)</f>
        <v>131000</v>
      </c>
      <c r="G79" s="84"/>
    </row>
    <row r="80" spans="1:7" s="2" customFormat="1" x14ac:dyDescent="0.25">
      <c r="A80" s="160" t="s">
        <v>182</v>
      </c>
      <c r="B80" s="92" t="s">
        <v>46</v>
      </c>
      <c r="C80" s="16">
        <v>131000</v>
      </c>
      <c r="D80" s="17" t="s">
        <v>8</v>
      </c>
      <c r="E80" s="22" t="s">
        <v>9</v>
      </c>
      <c r="F80" s="41"/>
      <c r="G80" s="84"/>
    </row>
    <row r="81" spans="1:7" s="2" customFormat="1" x14ac:dyDescent="0.25">
      <c r="A81" s="160" t="s">
        <v>180</v>
      </c>
      <c r="B81" s="98" t="s">
        <v>116</v>
      </c>
      <c r="C81" s="16"/>
      <c r="D81" s="17"/>
      <c r="E81" s="22"/>
      <c r="F81" s="42">
        <f>SUM(C82:C86)</f>
        <v>605000</v>
      </c>
      <c r="G81" s="84"/>
    </row>
    <row r="82" spans="1:7" s="2" customFormat="1" x14ac:dyDescent="0.25">
      <c r="A82" s="160" t="s">
        <v>180</v>
      </c>
      <c r="B82" s="99" t="s">
        <v>205</v>
      </c>
      <c r="C82" s="16">
        <v>250000</v>
      </c>
      <c r="D82" s="17" t="s">
        <v>7</v>
      </c>
      <c r="E82" s="22" t="s">
        <v>9</v>
      </c>
      <c r="F82" s="48"/>
      <c r="G82" s="84"/>
    </row>
    <row r="83" spans="1:7" s="2" customFormat="1" x14ac:dyDescent="0.25">
      <c r="A83" s="160" t="s">
        <v>180</v>
      </c>
      <c r="B83" s="99" t="s">
        <v>206</v>
      </c>
      <c r="C83" s="16">
        <v>75000</v>
      </c>
      <c r="D83" s="17" t="s">
        <v>7</v>
      </c>
      <c r="E83" s="22" t="s">
        <v>9</v>
      </c>
      <c r="F83" s="48"/>
      <c r="G83" s="84"/>
    </row>
    <row r="84" spans="1:7" s="2" customFormat="1" x14ac:dyDescent="0.25">
      <c r="A84" s="160" t="s">
        <v>180</v>
      </c>
      <c r="B84" s="99" t="s">
        <v>207</v>
      </c>
      <c r="C84" s="16">
        <v>15000</v>
      </c>
      <c r="D84" s="17" t="s">
        <v>7</v>
      </c>
      <c r="E84" s="22" t="s">
        <v>9</v>
      </c>
      <c r="F84" s="48"/>
      <c r="G84" s="84"/>
    </row>
    <row r="85" spans="1:7" s="2" customFormat="1" x14ac:dyDescent="0.25">
      <c r="A85" s="160" t="s">
        <v>180</v>
      </c>
      <c r="B85" s="99" t="s">
        <v>208</v>
      </c>
      <c r="C85" s="16">
        <v>200000</v>
      </c>
      <c r="D85" s="17" t="s">
        <v>7</v>
      </c>
      <c r="E85" s="22" t="s">
        <v>9</v>
      </c>
      <c r="F85" s="48"/>
      <c r="G85" s="84"/>
    </row>
    <row r="86" spans="1:7" s="2" customFormat="1" x14ac:dyDescent="0.25">
      <c r="A86" s="160" t="s">
        <v>180</v>
      </c>
      <c r="B86" s="92" t="s">
        <v>209</v>
      </c>
      <c r="C86" s="16">
        <v>65000</v>
      </c>
      <c r="D86" s="17" t="s">
        <v>7</v>
      </c>
      <c r="E86" s="22" t="s">
        <v>34</v>
      </c>
      <c r="F86" s="41"/>
      <c r="G86" s="84"/>
    </row>
    <row r="87" spans="1:7" s="1" customFormat="1" ht="15.75" x14ac:dyDescent="0.25">
      <c r="A87" s="160"/>
      <c r="B87" s="100" t="s">
        <v>63</v>
      </c>
      <c r="C87" s="34"/>
      <c r="D87" s="35"/>
      <c r="E87" s="35"/>
      <c r="F87" s="69">
        <f>SUM(F88:F94)</f>
        <v>613729.5</v>
      </c>
      <c r="G87" s="162">
        <f>F87/$F$184</f>
        <v>9.9047286560699152E-3</v>
      </c>
    </row>
    <row r="88" spans="1:7" x14ac:dyDescent="0.25">
      <c r="A88" s="160" t="s">
        <v>151</v>
      </c>
      <c r="B88" s="85" t="s">
        <v>99</v>
      </c>
      <c r="C88" s="16"/>
      <c r="D88" s="17"/>
      <c r="E88" s="17"/>
      <c r="F88" s="39">
        <f>SUM(C89:C92)</f>
        <v>446057</v>
      </c>
      <c r="G88" s="84"/>
    </row>
    <row r="89" spans="1:7" ht="15.75" x14ac:dyDescent="0.25">
      <c r="A89" s="160" t="s">
        <v>151</v>
      </c>
      <c r="B89" s="86" t="s">
        <v>222</v>
      </c>
      <c r="C89" s="16">
        <v>110278</v>
      </c>
      <c r="D89" s="17" t="s">
        <v>7</v>
      </c>
      <c r="E89" s="17" t="s">
        <v>9</v>
      </c>
      <c r="F89" s="40"/>
      <c r="G89" s="142"/>
    </row>
    <row r="90" spans="1:7" ht="15.75" x14ac:dyDescent="0.25">
      <c r="A90" s="160" t="s">
        <v>151</v>
      </c>
      <c r="B90" s="101" t="s">
        <v>223</v>
      </c>
      <c r="C90" s="37">
        <v>90000</v>
      </c>
      <c r="D90" s="17" t="s">
        <v>7</v>
      </c>
      <c r="E90" s="17" t="s">
        <v>9</v>
      </c>
      <c r="F90" s="43"/>
      <c r="G90" s="142"/>
    </row>
    <row r="91" spans="1:7" ht="15.75" x14ac:dyDescent="0.25">
      <c r="A91" s="160" t="s">
        <v>151</v>
      </c>
      <c r="B91" s="101" t="s">
        <v>224</v>
      </c>
      <c r="C91" s="37">
        <v>224000</v>
      </c>
      <c r="D91" s="17" t="s">
        <v>7</v>
      </c>
      <c r="E91" s="17" t="s">
        <v>9</v>
      </c>
      <c r="F91" s="43"/>
      <c r="G91" s="142"/>
    </row>
    <row r="92" spans="1:7" ht="15.75" x14ac:dyDescent="0.25">
      <c r="A92" s="160" t="s">
        <v>151</v>
      </c>
      <c r="B92" s="101" t="s">
        <v>225</v>
      </c>
      <c r="C92" s="37">
        <v>21779</v>
      </c>
      <c r="D92" s="17" t="s">
        <v>7</v>
      </c>
      <c r="E92" s="17" t="s">
        <v>9</v>
      </c>
      <c r="F92" s="43"/>
      <c r="G92" s="142"/>
    </row>
    <row r="93" spans="1:7" x14ac:dyDescent="0.25">
      <c r="A93" s="160" t="s">
        <v>181</v>
      </c>
      <c r="B93" s="138" t="s">
        <v>47</v>
      </c>
      <c r="C93" s="139"/>
      <c r="D93" s="140"/>
      <c r="E93" s="140"/>
      <c r="F93" s="141">
        <f>SUM(C94:C95)</f>
        <v>167672.5</v>
      </c>
      <c r="G93" s="84"/>
    </row>
    <row r="94" spans="1:7" x14ac:dyDescent="0.25">
      <c r="A94" s="160" t="s">
        <v>181</v>
      </c>
      <c r="B94" s="86" t="s">
        <v>48</v>
      </c>
      <c r="C94" s="16">
        <v>117672.5</v>
      </c>
      <c r="D94" s="17" t="s">
        <v>7</v>
      </c>
      <c r="E94" s="17" t="s">
        <v>9</v>
      </c>
      <c r="F94" s="40"/>
      <c r="G94" s="84"/>
    </row>
    <row r="95" spans="1:7" s="28" customFormat="1" ht="13.5" customHeight="1" thickBot="1" x14ac:dyDescent="0.3">
      <c r="A95" s="163" t="s">
        <v>181</v>
      </c>
      <c r="B95" s="83" t="s">
        <v>49</v>
      </c>
      <c r="C95" s="11">
        <v>50000</v>
      </c>
      <c r="D95" s="12" t="s">
        <v>7</v>
      </c>
      <c r="E95" s="12" t="s">
        <v>9</v>
      </c>
      <c r="F95" s="53"/>
      <c r="G95" s="164"/>
    </row>
    <row r="96" spans="1:7" s="8" customFormat="1" ht="21.75" thickBot="1" x14ac:dyDescent="0.3">
      <c r="A96" s="128"/>
      <c r="B96" s="165" t="s">
        <v>90</v>
      </c>
      <c r="C96" s="25"/>
      <c r="D96" s="26"/>
      <c r="E96" s="26"/>
      <c r="F96" s="166">
        <f>SUM(F98:F182)</f>
        <v>4487974.91</v>
      </c>
      <c r="G96" s="118">
        <f>F96/$F$184</f>
        <v>7.2429586159374448E-2</v>
      </c>
    </row>
    <row r="97" spans="1:7" ht="46.5" thickBot="1" x14ac:dyDescent="0.35">
      <c r="A97" s="129"/>
      <c r="B97" s="75"/>
      <c r="C97" s="58" t="s">
        <v>16</v>
      </c>
      <c r="D97" s="59" t="s">
        <v>0</v>
      </c>
      <c r="E97" s="60" t="s">
        <v>6</v>
      </c>
      <c r="F97" s="51" t="s">
        <v>17</v>
      </c>
      <c r="G97" s="84"/>
    </row>
    <row r="98" spans="1:7" x14ac:dyDescent="0.25">
      <c r="A98" s="129" t="s">
        <v>146</v>
      </c>
      <c r="B98" s="143" t="s">
        <v>127</v>
      </c>
      <c r="C98" s="61"/>
      <c r="D98" s="61"/>
      <c r="E98" s="61"/>
      <c r="F98" s="152">
        <f>SUM(C99:C101)</f>
        <v>37536.910000000003</v>
      </c>
      <c r="G98" s="133"/>
    </row>
    <row r="99" spans="1:7" x14ac:dyDescent="0.25">
      <c r="A99" s="129" t="s">
        <v>146</v>
      </c>
      <c r="B99" s="71" t="s">
        <v>139</v>
      </c>
      <c r="C99" s="16">
        <v>22536.91</v>
      </c>
      <c r="D99" s="16" t="s">
        <v>152</v>
      </c>
      <c r="E99" s="16" t="s">
        <v>34</v>
      </c>
      <c r="F99" s="123"/>
      <c r="G99" s="133"/>
    </row>
    <row r="100" spans="1:7" x14ac:dyDescent="0.25">
      <c r="A100" s="129" t="s">
        <v>146</v>
      </c>
      <c r="B100" s="71" t="s">
        <v>204</v>
      </c>
      <c r="C100" s="16">
        <v>15000</v>
      </c>
      <c r="D100" s="16" t="s">
        <v>140</v>
      </c>
      <c r="E100" s="16" t="s">
        <v>34</v>
      </c>
      <c r="F100" s="123"/>
      <c r="G100" s="133"/>
    </row>
    <row r="101" spans="1:7" x14ac:dyDescent="0.25">
      <c r="A101" s="129" t="s">
        <v>150</v>
      </c>
      <c r="B101" s="70" t="s">
        <v>72</v>
      </c>
      <c r="C101" s="16"/>
      <c r="D101" s="17"/>
      <c r="E101" s="17"/>
      <c r="F101" s="39">
        <f>SUM(C102:C104)</f>
        <v>38026</v>
      </c>
      <c r="G101" s="84"/>
    </row>
    <row r="102" spans="1:7" x14ac:dyDescent="0.25">
      <c r="A102" s="129" t="s">
        <v>150</v>
      </c>
      <c r="B102" s="71" t="s">
        <v>73</v>
      </c>
      <c r="C102" s="16">
        <v>13000</v>
      </c>
      <c r="D102" s="17" t="s">
        <v>76</v>
      </c>
      <c r="E102" s="17" t="s">
        <v>9</v>
      </c>
      <c r="F102" s="56"/>
      <c r="G102" s="84"/>
    </row>
    <row r="103" spans="1:7" x14ac:dyDescent="0.25">
      <c r="A103" s="129" t="s">
        <v>150</v>
      </c>
      <c r="B103" s="71" t="s">
        <v>147</v>
      </c>
      <c r="C103" s="16">
        <v>15026</v>
      </c>
      <c r="D103" s="17" t="s">
        <v>148</v>
      </c>
      <c r="E103" s="17" t="s">
        <v>34</v>
      </c>
      <c r="F103" s="56"/>
      <c r="G103" s="84"/>
    </row>
    <row r="104" spans="1:7" x14ac:dyDescent="0.25">
      <c r="A104" s="129" t="s">
        <v>150</v>
      </c>
      <c r="B104" s="147" t="s">
        <v>147</v>
      </c>
      <c r="C104" s="49">
        <v>10000</v>
      </c>
      <c r="D104" s="23" t="s">
        <v>149</v>
      </c>
      <c r="E104" s="17" t="s">
        <v>34</v>
      </c>
      <c r="F104" s="56"/>
      <c r="G104" s="84"/>
    </row>
    <row r="105" spans="1:7" x14ac:dyDescent="0.25">
      <c r="A105" s="129" t="s">
        <v>153</v>
      </c>
      <c r="B105" s="70" t="s">
        <v>35</v>
      </c>
      <c r="C105" s="16"/>
      <c r="D105" s="17"/>
      <c r="E105" s="17"/>
      <c r="F105" s="39">
        <f>SUM(C106:C115)</f>
        <v>1565500</v>
      </c>
      <c r="G105" s="84"/>
    </row>
    <row r="106" spans="1:7" x14ac:dyDescent="0.25">
      <c r="A106" s="129" t="s">
        <v>153</v>
      </c>
      <c r="B106" s="74" t="s">
        <v>43</v>
      </c>
      <c r="C106" s="21">
        <f>20000+15000+19000+17000+25000+9000+35000+35000+11000+6000+25000+2500+10000+100000</f>
        <v>329500</v>
      </c>
      <c r="D106" s="22" t="s">
        <v>75</v>
      </c>
      <c r="E106" s="22" t="s">
        <v>141</v>
      </c>
      <c r="F106" s="41"/>
      <c r="G106" s="84"/>
    </row>
    <row r="107" spans="1:7" x14ac:dyDescent="0.25">
      <c r="A107" s="129" t="s">
        <v>153</v>
      </c>
      <c r="B107" s="76" t="s">
        <v>39</v>
      </c>
      <c r="C107" s="16">
        <v>200000</v>
      </c>
      <c r="D107" s="22" t="s">
        <v>75</v>
      </c>
      <c r="E107" s="17" t="s">
        <v>9</v>
      </c>
      <c r="F107" s="40"/>
      <c r="G107" s="84"/>
    </row>
    <row r="108" spans="1:7" ht="30" x14ac:dyDescent="0.25">
      <c r="A108" s="129" t="s">
        <v>153</v>
      </c>
      <c r="B108" s="74" t="s">
        <v>36</v>
      </c>
      <c r="C108" s="21">
        <v>391000</v>
      </c>
      <c r="D108" s="22" t="s">
        <v>75</v>
      </c>
      <c r="E108" s="22" t="s">
        <v>9</v>
      </c>
      <c r="F108" s="41"/>
      <c r="G108" s="84"/>
    </row>
    <row r="109" spans="1:7" x14ac:dyDescent="0.25">
      <c r="A109" s="129" t="s">
        <v>153</v>
      </c>
      <c r="B109" s="74" t="s">
        <v>37</v>
      </c>
      <c r="C109" s="21">
        <v>63000</v>
      </c>
      <c r="D109" s="22" t="s">
        <v>75</v>
      </c>
      <c r="E109" s="22" t="s">
        <v>9</v>
      </c>
      <c r="F109" s="41"/>
      <c r="G109" s="84"/>
    </row>
    <row r="110" spans="1:7" ht="30" x14ac:dyDescent="0.25">
      <c r="A110" s="129" t="s">
        <v>153</v>
      </c>
      <c r="B110" s="74" t="s">
        <v>38</v>
      </c>
      <c r="C110" s="21">
        <v>130000</v>
      </c>
      <c r="D110" s="22" t="s">
        <v>75</v>
      </c>
      <c r="E110" s="22" t="s">
        <v>9</v>
      </c>
      <c r="F110" s="41"/>
      <c r="G110" s="84"/>
    </row>
    <row r="111" spans="1:7" x14ac:dyDescent="0.25">
      <c r="A111" s="129" t="s">
        <v>153</v>
      </c>
      <c r="B111" s="74" t="s">
        <v>142</v>
      </c>
      <c r="C111" s="21">
        <v>20000</v>
      </c>
      <c r="D111" s="22" t="s">
        <v>75</v>
      </c>
      <c r="E111" s="22" t="s">
        <v>9</v>
      </c>
      <c r="F111" s="41"/>
      <c r="G111" s="84"/>
    </row>
    <row r="112" spans="1:7" ht="30" x14ac:dyDescent="0.25">
      <c r="A112" s="129" t="s">
        <v>153</v>
      </c>
      <c r="B112" s="74" t="s">
        <v>40</v>
      </c>
      <c r="C112" s="21">
        <v>110000</v>
      </c>
      <c r="D112" s="22" t="s">
        <v>75</v>
      </c>
      <c r="E112" s="22" t="s">
        <v>9</v>
      </c>
      <c r="F112" s="41"/>
      <c r="G112" s="84"/>
    </row>
    <row r="113" spans="1:7" x14ac:dyDescent="0.25">
      <c r="A113" s="129" t="s">
        <v>153</v>
      </c>
      <c r="B113" s="74" t="s">
        <v>41</v>
      </c>
      <c r="C113" s="21">
        <v>280000</v>
      </c>
      <c r="D113" s="22" t="s">
        <v>75</v>
      </c>
      <c r="E113" s="22" t="s">
        <v>9</v>
      </c>
      <c r="F113" s="41"/>
      <c r="G113" s="84"/>
    </row>
    <row r="114" spans="1:7" x14ac:dyDescent="0.25">
      <c r="A114" s="129" t="s">
        <v>153</v>
      </c>
      <c r="B114" s="74" t="s">
        <v>100</v>
      </c>
      <c r="C114" s="21">
        <v>27000</v>
      </c>
      <c r="D114" s="22" t="s">
        <v>76</v>
      </c>
      <c r="E114" s="22" t="s">
        <v>9</v>
      </c>
      <c r="F114" s="41"/>
      <c r="G114" s="84"/>
    </row>
    <row r="115" spans="1:7" x14ac:dyDescent="0.25">
      <c r="A115" s="129" t="s">
        <v>153</v>
      </c>
      <c r="B115" s="74" t="s">
        <v>74</v>
      </c>
      <c r="C115" s="21">
        <v>15000</v>
      </c>
      <c r="D115" s="22" t="s">
        <v>76</v>
      </c>
      <c r="E115" s="22" t="s">
        <v>9</v>
      </c>
      <c r="F115" s="41"/>
      <c r="G115" s="84"/>
    </row>
    <row r="116" spans="1:7" ht="15.75" x14ac:dyDescent="0.25">
      <c r="A116" s="129" t="s">
        <v>154</v>
      </c>
      <c r="B116" s="70" t="s">
        <v>28</v>
      </c>
      <c r="C116" s="16"/>
      <c r="D116" s="17"/>
      <c r="E116" s="17"/>
      <c r="F116" s="156">
        <f>SUM(C117:C126)</f>
        <v>1010447</v>
      </c>
      <c r="G116" s="84"/>
    </row>
    <row r="117" spans="1:7" x14ac:dyDescent="0.25">
      <c r="A117" s="129" t="s">
        <v>154</v>
      </c>
      <c r="B117" s="73" t="s">
        <v>29</v>
      </c>
      <c r="C117" s="16">
        <f>158090-30000</f>
        <v>128090</v>
      </c>
      <c r="D117" s="17" t="s">
        <v>115</v>
      </c>
      <c r="E117" s="17" t="s">
        <v>34</v>
      </c>
      <c r="F117" s="40"/>
      <c r="G117" s="84"/>
    </row>
    <row r="118" spans="1:7" x14ac:dyDescent="0.25">
      <c r="A118" s="129" t="s">
        <v>154</v>
      </c>
      <c r="B118" s="73" t="s">
        <v>29</v>
      </c>
      <c r="C118" s="16">
        <v>35000</v>
      </c>
      <c r="D118" s="17" t="s">
        <v>75</v>
      </c>
      <c r="E118" s="17" t="s">
        <v>9</v>
      </c>
      <c r="F118" s="40"/>
      <c r="G118" s="84"/>
    </row>
    <row r="119" spans="1:7" x14ac:dyDescent="0.25">
      <c r="A119" s="129" t="s">
        <v>154</v>
      </c>
      <c r="B119" s="73" t="s">
        <v>106</v>
      </c>
      <c r="C119" s="16">
        <v>300000</v>
      </c>
      <c r="D119" s="17" t="s">
        <v>75</v>
      </c>
      <c r="E119" s="17" t="s">
        <v>9</v>
      </c>
      <c r="F119" s="40"/>
      <c r="G119" s="84"/>
    </row>
    <row r="120" spans="1:7" x14ac:dyDescent="0.25">
      <c r="A120" s="129" t="s">
        <v>154</v>
      </c>
      <c r="B120" s="71" t="s">
        <v>156</v>
      </c>
      <c r="C120" s="16">
        <f>36000+245357+101200</f>
        <v>382557</v>
      </c>
      <c r="D120" s="17" t="s">
        <v>157</v>
      </c>
      <c r="E120" s="17" t="s">
        <v>34</v>
      </c>
      <c r="F120" s="40"/>
      <c r="G120" s="84"/>
    </row>
    <row r="121" spans="1:7" x14ac:dyDescent="0.25">
      <c r="A121" s="129" t="s">
        <v>154</v>
      </c>
      <c r="B121" s="148" t="s">
        <v>51</v>
      </c>
      <c r="C121" s="16">
        <v>35200</v>
      </c>
      <c r="D121" s="17" t="s">
        <v>68</v>
      </c>
      <c r="E121" s="17" t="s">
        <v>34</v>
      </c>
      <c r="F121" s="40"/>
      <c r="G121" s="84"/>
    </row>
    <row r="122" spans="1:7" x14ac:dyDescent="0.25">
      <c r="A122" s="129" t="s">
        <v>154</v>
      </c>
      <c r="B122" s="73" t="s">
        <v>33</v>
      </c>
      <c r="C122" s="16">
        <v>46400</v>
      </c>
      <c r="D122" s="17" t="s">
        <v>69</v>
      </c>
      <c r="E122" s="17" t="s">
        <v>34</v>
      </c>
      <c r="F122" s="44"/>
      <c r="G122" s="84"/>
    </row>
    <row r="123" spans="1:7" x14ac:dyDescent="0.25">
      <c r="A123" s="129" t="s">
        <v>154</v>
      </c>
      <c r="B123" s="73" t="s">
        <v>92</v>
      </c>
      <c r="C123" s="16">
        <v>15200</v>
      </c>
      <c r="D123" s="17" t="s">
        <v>76</v>
      </c>
      <c r="E123" s="17" t="s">
        <v>9</v>
      </c>
      <c r="F123" s="44"/>
      <c r="G123" s="84"/>
    </row>
    <row r="124" spans="1:7" x14ac:dyDescent="0.25">
      <c r="A124" s="129" t="s">
        <v>154</v>
      </c>
      <c r="B124" s="73" t="s">
        <v>93</v>
      </c>
      <c r="C124" s="16">
        <v>45000</v>
      </c>
      <c r="D124" s="17" t="s">
        <v>76</v>
      </c>
      <c r="E124" s="17" t="s">
        <v>9</v>
      </c>
      <c r="F124" s="44"/>
      <c r="G124" s="84"/>
    </row>
    <row r="125" spans="1:7" x14ac:dyDescent="0.25">
      <c r="A125" s="129" t="s">
        <v>154</v>
      </c>
      <c r="B125" s="73" t="s">
        <v>95</v>
      </c>
      <c r="C125" s="16">
        <v>3000</v>
      </c>
      <c r="D125" s="17" t="s">
        <v>76</v>
      </c>
      <c r="E125" s="17" t="s">
        <v>9</v>
      </c>
      <c r="F125" s="44"/>
      <c r="G125" s="84"/>
    </row>
    <row r="126" spans="1:7" x14ac:dyDescent="0.25">
      <c r="A126" s="129" t="s">
        <v>154</v>
      </c>
      <c r="B126" s="73" t="s">
        <v>128</v>
      </c>
      <c r="C126" s="16">
        <v>20000</v>
      </c>
      <c r="D126" s="17" t="s">
        <v>76</v>
      </c>
      <c r="E126" s="17" t="s">
        <v>9</v>
      </c>
      <c r="F126" s="44"/>
      <c r="G126" s="84"/>
    </row>
    <row r="127" spans="1:7" x14ac:dyDescent="0.25">
      <c r="A127" s="129" t="s">
        <v>183</v>
      </c>
      <c r="B127" s="70" t="s">
        <v>22</v>
      </c>
      <c r="C127" s="16"/>
      <c r="D127" s="17"/>
      <c r="E127" s="17"/>
      <c r="F127" s="45">
        <f>SUM(C128:C137)</f>
        <v>424000</v>
      </c>
      <c r="G127" s="84"/>
    </row>
    <row r="128" spans="1:7" ht="15" customHeight="1" x14ac:dyDescent="0.25">
      <c r="A128" s="129" t="s">
        <v>183</v>
      </c>
      <c r="B128" s="71" t="s">
        <v>54</v>
      </c>
      <c r="C128" s="150">
        <v>200000</v>
      </c>
      <c r="D128" s="151" t="s">
        <v>83</v>
      </c>
      <c r="E128" s="151" t="s">
        <v>9</v>
      </c>
      <c r="F128" s="44"/>
      <c r="G128" s="84"/>
    </row>
    <row r="129" spans="1:7" ht="15.75" customHeight="1" x14ac:dyDescent="0.25">
      <c r="A129" s="129" t="s">
        <v>183</v>
      </c>
      <c r="B129" s="71" t="s">
        <v>55</v>
      </c>
      <c r="C129" s="16">
        <v>15000</v>
      </c>
      <c r="D129" s="17" t="s">
        <v>84</v>
      </c>
      <c r="E129" s="17" t="s">
        <v>34</v>
      </c>
      <c r="F129" s="44"/>
      <c r="G129" s="84"/>
    </row>
    <row r="130" spans="1:7" s="2" customFormat="1" ht="16.5" customHeight="1" x14ac:dyDescent="0.25">
      <c r="A130" s="129" t="s">
        <v>183</v>
      </c>
      <c r="B130" s="71" t="s">
        <v>56</v>
      </c>
      <c r="C130" s="16">
        <v>9000</v>
      </c>
      <c r="D130" s="17" t="s">
        <v>85</v>
      </c>
      <c r="E130" s="17" t="s">
        <v>34</v>
      </c>
      <c r="F130" s="44"/>
      <c r="G130" s="84"/>
    </row>
    <row r="131" spans="1:7" ht="15.75" customHeight="1" x14ac:dyDescent="0.25">
      <c r="A131" s="129" t="s">
        <v>183</v>
      </c>
      <c r="B131" s="71" t="s">
        <v>57</v>
      </c>
      <c r="C131" s="16">
        <v>12000</v>
      </c>
      <c r="D131" s="17" t="s">
        <v>86</v>
      </c>
      <c r="E131" s="17" t="s">
        <v>34</v>
      </c>
      <c r="F131" s="44"/>
      <c r="G131" s="84"/>
    </row>
    <row r="132" spans="1:7" s="2" customFormat="1" ht="15" customHeight="1" x14ac:dyDescent="0.25">
      <c r="A132" s="129" t="s">
        <v>183</v>
      </c>
      <c r="B132" s="71" t="s">
        <v>130</v>
      </c>
      <c r="C132" s="16">
        <v>35000</v>
      </c>
      <c r="D132" s="17" t="s">
        <v>131</v>
      </c>
      <c r="E132" s="17" t="s">
        <v>34</v>
      </c>
      <c r="F132" s="44"/>
      <c r="G132" s="84"/>
    </row>
    <row r="133" spans="1:7" s="2" customFormat="1" ht="15" customHeight="1" x14ac:dyDescent="0.25">
      <c r="A133" s="129" t="s">
        <v>183</v>
      </c>
      <c r="B133" s="71" t="s">
        <v>132</v>
      </c>
      <c r="C133" s="16">
        <v>3500</v>
      </c>
      <c r="D133" s="17" t="s">
        <v>162</v>
      </c>
      <c r="E133" s="17" t="s">
        <v>34</v>
      </c>
      <c r="F133" s="44"/>
      <c r="G133" s="84"/>
    </row>
    <row r="134" spans="1:7" s="2" customFormat="1" ht="15" customHeight="1" x14ac:dyDescent="0.25">
      <c r="A134" s="129" t="s">
        <v>183</v>
      </c>
      <c r="B134" s="17" t="s">
        <v>134</v>
      </c>
      <c r="C134" s="16">
        <v>8500</v>
      </c>
      <c r="D134" s="17" t="s">
        <v>133</v>
      </c>
      <c r="E134" s="17" t="s">
        <v>34</v>
      </c>
      <c r="F134" s="44"/>
      <c r="G134" s="84"/>
    </row>
    <row r="135" spans="1:7" s="2" customFormat="1" ht="15" customHeight="1" x14ac:dyDescent="0.25">
      <c r="A135" s="129" t="s">
        <v>183</v>
      </c>
      <c r="B135" s="17" t="s">
        <v>136</v>
      </c>
      <c r="C135" s="16">
        <v>8000</v>
      </c>
      <c r="D135" s="17" t="s">
        <v>135</v>
      </c>
      <c r="E135" s="17" t="s">
        <v>34</v>
      </c>
      <c r="F135" s="44"/>
      <c r="G135" s="84"/>
    </row>
    <row r="136" spans="1:7" s="2" customFormat="1" ht="15" customHeight="1" x14ac:dyDescent="0.25">
      <c r="A136" s="129" t="s">
        <v>183</v>
      </c>
      <c r="B136" s="149" t="s">
        <v>94</v>
      </c>
      <c r="C136" s="16">
        <v>100000</v>
      </c>
      <c r="D136" s="17" t="s">
        <v>87</v>
      </c>
      <c r="E136" s="17" t="s">
        <v>9</v>
      </c>
      <c r="F136" s="44"/>
      <c r="G136" s="84"/>
    </row>
    <row r="137" spans="1:7" s="2" customFormat="1" ht="15" customHeight="1" x14ac:dyDescent="0.25">
      <c r="A137" s="129" t="s">
        <v>183</v>
      </c>
      <c r="B137" s="149" t="s">
        <v>88</v>
      </c>
      <c r="C137" s="16">
        <v>33000</v>
      </c>
      <c r="D137" s="17" t="s">
        <v>87</v>
      </c>
      <c r="E137" s="17" t="s">
        <v>9</v>
      </c>
      <c r="F137" s="44"/>
      <c r="G137" s="84"/>
    </row>
    <row r="138" spans="1:7" s="2" customFormat="1" x14ac:dyDescent="0.25">
      <c r="A138" s="129" t="s">
        <v>155</v>
      </c>
      <c r="B138" s="146" t="s">
        <v>96</v>
      </c>
      <c r="C138" s="21"/>
      <c r="D138" s="22"/>
      <c r="E138" s="22"/>
      <c r="F138" s="155">
        <f>SUM(C139:C144)</f>
        <v>289010</v>
      </c>
      <c r="G138" s="84"/>
    </row>
    <row r="139" spans="1:7" s="2" customFormat="1" x14ac:dyDescent="0.25">
      <c r="A139" s="129" t="s">
        <v>155</v>
      </c>
      <c r="B139" s="74" t="s">
        <v>119</v>
      </c>
      <c r="C139" s="21">
        <v>80000</v>
      </c>
      <c r="D139" s="22" t="s">
        <v>75</v>
      </c>
      <c r="E139" s="22" t="s">
        <v>9</v>
      </c>
      <c r="F139" s="153"/>
      <c r="G139" s="84"/>
    </row>
    <row r="140" spans="1:7" s="2" customFormat="1" x14ac:dyDescent="0.25">
      <c r="A140" s="129" t="s">
        <v>155</v>
      </c>
      <c r="B140" s="74" t="s">
        <v>120</v>
      </c>
      <c r="C140" s="21">
        <v>65500</v>
      </c>
      <c r="D140" s="22" t="s">
        <v>75</v>
      </c>
      <c r="E140" s="22" t="s">
        <v>9</v>
      </c>
      <c r="F140" s="153"/>
      <c r="G140" s="84"/>
    </row>
    <row r="141" spans="1:7" s="2" customFormat="1" x14ac:dyDescent="0.25">
      <c r="A141" s="129" t="s">
        <v>155</v>
      </c>
      <c r="B141" s="74" t="s">
        <v>144</v>
      </c>
      <c r="C141" s="21">
        <v>20000</v>
      </c>
      <c r="D141" s="22" t="s">
        <v>76</v>
      </c>
      <c r="E141" s="22" t="s">
        <v>9</v>
      </c>
      <c r="F141" s="41"/>
      <c r="G141" s="84"/>
    </row>
    <row r="142" spans="1:7" s="2" customFormat="1" x14ac:dyDescent="0.25">
      <c r="A142" s="129" t="s">
        <v>155</v>
      </c>
      <c r="B142" s="74" t="s">
        <v>121</v>
      </c>
      <c r="C142" s="21">
        <v>77000</v>
      </c>
      <c r="D142" s="22" t="s">
        <v>122</v>
      </c>
      <c r="E142" s="22" t="s">
        <v>34</v>
      </c>
      <c r="F142" s="41"/>
      <c r="G142" s="84"/>
    </row>
    <row r="143" spans="1:7" s="2" customFormat="1" x14ac:dyDescent="0.25">
      <c r="A143" s="129" t="s">
        <v>155</v>
      </c>
      <c r="B143" s="74" t="s">
        <v>123</v>
      </c>
      <c r="C143" s="21">
        <v>37510</v>
      </c>
      <c r="D143" s="22" t="s">
        <v>124</v>
      </c>
      <c r="E143" s="22" t="s">
        <v>34</v>
      </c>
      <c r="F143" s="41"/>
      <c r="G143" s="84"/>
    </row>
    <row r="144" spans="1:7" s="2" customFormat="1" x14ac:dyDescent="0.25">
      <c r="A144" s="129" t="s">
        <v>155</v>
      </c>
      <c r="B144" s="74" t="s">
        <v>125</v>
      </c>
      <c r="C144" s="21">
        <v>9000</v>
      </c>
      <c r="D144" s="22" t="s">
        <v>126</v>
      </c>
      <c r="E144" s="22" t="s">
        <v>34</v>
      </c>
      <c r="F144" s="41"/>
      <c r="G144" s="84"/>
    </row>
    <row r="145" spans="1:7" s="2" customFormat="1" x14ac:dyDescent="0.25">
      <c r="A145" s="129" t="s">
        <v>159</v>
      </c>
      <c r="B145" s="72" t="s">
        <v>24</v>
      </c>
      <c r="C145" s="16"/>
      <c r="D145" s="17"/>
      <c r="E145" s="17"/>
      <c r="F145" s="39">
        <f>SUM(C146:C167)</f>
        <v>586955</v>
      </c>
      <c r="G145" s="84"/>
    </row>
    <row r="146" spans="1:7" s="2" customFormat="1" x14ac:dyDescent="0.25">
      <c r="A146" s="129" t="s">
        <v>159</v>
      </c>
      <c r="B146" s="147" t="s">
        <v>78</v>
      </c>
      <c r="C146" s="16">
        <v>81500</v>
      </c>
      <c r="D146" s="17" t="s">
        <v>79</v>
      </c>
      <c r="E146" s="17" t="s">
        <v>34</v>
      </c>
      <c r="F146" s="40"/>
      <c r="G146" s="84"/>
    </row>
    <row r="147" spans="1:7" s="2" customFormat="1" x14ac:dyDescent="0.25">
      <c r="A147" s="129" t="s">
        <v>159</v>
      </c>
      <c r="B147" s="73" t="s">
        <v>80</v>
      </c>
      <c r="C147" s="16">
        <v>37500</v>
      </c>
      <c r="D147" s="17" t="s">
        <v>75</v>
      </c>
      <c r="E147" s="17" t="s">
        <v>34</v>
      </c>
      <c r="F147" s="40"/>
      <c r="G147" s="84"/>
    </row>
    <row r="148" spans="1:7" s="2" customFormat="1" x14ac:dyDescent="0.25">
      <c r="A148" s="129" t="s">
        <v>159</v>
      </c>
      <c r="B148" s="73" t="s">
        <v>204</v>
      </c>
      <c r="C148" s="16">
        <v>35000</v>
      </c>
      <c r="D148" s="17" t="s">
        <v>140</v>
      </c>
      <c r="E148" s="17" t="s">
        <v>34</v>
      </c>
      <c r="F148" s="40"/>
      <c r="G148" s="84"/>
    </row>
    <row r="149" spans="1:7" s="2" customFormat="1" ht="14.25" customHeight="1" x14ac:dyDescent="0.25">
      <c r="A149" s="129" t="s">
        <v>159</v>
      </c>
      <c r="B149" s="73" t="s">
        <v>168</v>
      </c>
      <c r="C149" s="16">
        <v>7500</v>
      </c>
      <c r="D149" s="17" t="s">
        <v>170</v>
      </c>
      <c r="E149" s="17" t="s">
        <v>34</v>
      </c>
      <c r="F149" s="40"/>
      <c r="G149" s="84"/>
    </row>
    <row r="150" spans="1:7" s="2" customFormat="1" ht="14.25" customHeight="1" x14ac:dyDescent="0.25">
      <c r="A150" s="129" t="s">
        <v>159</v>
      </c>
      <c r="B150" s="73" t="s">
        <v>169</v>
      </c>
      <c r="C150" s="16">
        <v>7500</v>
      </c>
      <c r="D150" s="17" t="s">
        <v>171</v>
      </c>
      <c r="E150" s="17" t="s">
        <v>34</v>
      </c>
      <c r="F150" s="40"/>
      <c r="G150" s="84"/>
    </row>
    <row r="151" spans="1:7" x14ac:dyDescent="0.25">
      <c r="A151" s="129" t="s">
        <v>159</v>
      </c>
      <c r="B151" s="73" t="s">
        <v>211</v>
      </c>
      <c r="C151" s="16">
        <v>17500</v>
      </c>
      <c r="D151" s="17" t="s">
        <v>172</v>
      </c>
      <c r="E151" s="17" t="s">
        <v>34</v>
      </c>
      <c r="F151" s="40"/>
      <c r="G151" s="84"/>
    </row>
    <row r="152" spans="1:7" x14ac:dyDescent="0.25">
      <c r="A152" s="129" t="s">
        <v>159</v>
      </c>
      <c r="B152" s="73" t="s">
        <v>173</v>
      </c>
      <c r="C152" s="16">
        <v>7500</v>
      </c>
      <c r="D152" s="17" t="s">
        <v>174</v>
      </c>
      <c r="E152" s="17" t="s">
        <v>34</v>
      </c>
      <c r="F152" s="40"/>
      <c r="G152" s="84"/>
    </row>
    <row r="153" spans="1:7" x14ac:dyDescent="0.25">
      <c r="A153" s="129" t="s">
        <v>159</v>
      </c>
      <c r="B153" s="73" t="s">
        <v>175</v>
      </c>
      <c r="C153" s="49">
        <v>137555</v>
      </c>
      <c r="D153" s="23" t="s">
        <v>75</v>
      </c>
      <c r="E153" s="23" t="s">
        <v>9</v>
      </c>
      <c r="F153" s="40"/>
      <c r="G153" s="84"/>
    </row>
    <row r="154" spans="1:7" x14ac:dyDescent="0.25">
      <c r="A154" s="129" t="s">
        <v>159</v>
      </c>
      <c r="B154" s="73" t="s">
        <v>164</v>
      </c>
      <c r="C154" s="16">
        <v>7500</v>
      </c>
      <c r="D154" s="17" t="s">
        <v>165</v>
      </c>
      <c r="E154" s="17" t="s">
        <v>34</v>
      </c>
      <c r="F154" s="40"/>
      <c r="G154" s="84"/>
    </row>
    <row r="155" spans="1:7" x14ac:dyDescent="0.25">
      <c r="A155" s="129" t="s">
        <v>159</v>
      </c>
      <c r="B155" s="73" t="s">
        <v>166</v>
      </c>
      <c r="C155" s="16">
        <v>7500</v>
      </c>
      <c r="D155" s="17" t="s">
        <v>167</v>
      </c>
      <c r="E155" s="17" t="s">
        <v>34</v>
      </c>
      <c r="F155" s="40"/>
      <c r="G155" s="84"/>
    </row>
    <row r="156" spans="1:7" x14ac:dyDescent="0.25">
      <c r="A156" s="129" t="s">
        <v>159</v>
      </c>
      <c r="B156" s="73" t="s">
        <v>81</v>
      </c>
      <c r="C156" s="16">
        <v>20000</v>
      </c>
      <c r="D156" s="17" t="s">
        <v>82</v>
      </c>
      <c r="E156" s="17" t="s">
        <v>34</v>
      </c>
      <c r="F156" s="40"/>
      <c r="G156" s="84"/>
    </row>
    <row r="157" spans="1:7" x14ac:dyDescent="0.25">
      <c r="A157" s="129" t="s">
        <v>159</v>
      </c>
      <c r="B157" s="144" t="s">
        <v>176</v>
      </c>
      <c r="C157" s="16">
        <v>75000</v>
      </c>
      <c r="D157" s="17" t="s">
        <v>177</v>
      </c>
      <c r="E157" s="17" t="s">
        <v>34</v>
      </c>
      <c r="F157" s="40"/>
      <c r="G157" s="84"/>
    </row>
    <row r="158" spans="1:7" x14ac:dyDescent="0.25">
      <c r="A158" s="129" t="s">
        <v>159</v>
      </c>
      <c r="B158" s="171" t="s">
        <v>197</v>
      </c>
      <c r="C158" s="16">
        <v>2000</v>
      </c>
      <c r="D158" s="17" t="s">
        <v>198</v>
      </c>
      <c r="E158" s="17" t="s">
        <v>34</v>
      </c>
      <c r="F158" s="40"/>
      <c r="G158" s="84"/>
    </row>
    <row r="159" spans="1:7" x14ac:dyDescent="0.25">
      <c r="A159" s="129" t="s">
        <v>159</v>
      </c>
      <c r="B159" s="171" t="s">
        <v>199</v>
      </c>
      <c r="C159" s="16">
        <v>15000</v>
      </c>
      <c r="D159" s="17" t="s">
        <v>200</v>
      </c>
      <c r="E159" s="17" t="s">
        <v>34</v>
      </c>
      <c r="F159" s="40"/>
      <c r="G159" s="84"/>
    </row>
    <row r="160" spans="1:7" s="124" customFormat="1" x14ac:dyDescent="0.25">
      <c r="A160" s="129" t="s">
        <v>159</v>
      </c>
      <c r="B160" s="171" t="s">
        <v>195</v>
      </c>
      <c r="C160" s="16">
        <v>4500</v>
      </c>
      <c r="D160" s="17" t="s">
        <v>196</v>
      </c>
      <c r="E160" s="17" t="s">
        <v>34</v>
      </c>
      <c r="F160" s="40"/>
      <c r="G160" s="84"/>
    </row>
    <row r="161" spans="1:7" x14ac:dyDescent="0.25">
      <c r="A161" s="129" t="s">
        <v>159</v>
      </c>
      <c r="B161" s="171" t="s">
        <v>178</v>
      </c>
      <c r="C161" s="16">
        <v>20000</v>
      </c>
      <c r="D161" s="17" t="s">
        <v>179</v>
      </c>
      <c r="E161" s="17" t="s">
        <v>34</v>
      </c>
      <c r="F161" s="40"/>
      <c r="G161" s="84"/>
    </row>
    <row r="162" spans="1:7" x14ac:dyDescent="0.25">
      <c r="A162" s="129" t="s">
        <v>159</v>
      </c>
      <c r="B162" s="172" t="s">
        <v>212</v>
      </c>
      <c r="C162" s="16">
        <v>6000</v>
      </c>
      <c r="D162" s="17" t="s">
        <v>179</v>
      </c>
      <c r="E162" s="17" t="s">
        <v>34</v>
      </c>
      <c r="F162" s="40"/>
      <c r="G162" s="84"/>
    </row>
    <row r="163" spans="1:7" x14ac:dyDescent="0.25">
      <c r="A163" s="129" t="s">
        <v>159</v>
      </c>
      <c r="B163" s="172" t="s">
        <v>219</v>
      </c>
      <c r="C163" s="16">
        <v>17500</v>
      </c>
      <c r="D163" s="17" t="s">
        <v>220</v>
      </c>
      <c r="E163" s="17" t="s">
        <v>34</v>
      </c>
      <c r="F163" s="40"/>
      <c r="G163" s="84"/>
    </row>
    <row r="164" spans="1:7" x14ac:dyDescent="0.25">
      <c r="A164" s="129" t="s">
        <v>159</v>
      </c>
      <c r="B164" s="173" t="s">
        <v>213</v>
      </c>
      <c r="C164" s="49">
        <v>20000</v>
      </c>
      <c r="D164" s="23" t="s">
        <v>126</v>
      </c>
      <c r="E164" s="17" t="s">
        <v>34</v>
      </c>
      <c r="F164" s="40"/>
      <c r="G164" s="84"/>
    </row>
    <row r="165" spans="1:7" x14ac:dyDescent="0.25">
      <c r="A165" s="129" t="s">
        <v>159</v>
      </c>
      <c r="B165" s="173" t="s">
        <v>217</v>
      </c>
      <c r="C165" s="49">
        <v>48400</v>
      </c>
      <c r="D165" s="23" t="s">
        <v>218</v>
      </c>
      <c r="E165" s="17" t="s">
        <v>34</v>
      </c>
      <c r="F165" s="40"/>
      <c r="G165" s="84"/>
    </row>
    <row r="166" spans="1:7" x14ac:dyDescent="0.25">
      <c r="A166" s="129" t="s">
        <v>159</v>
      </c>
      <c r="B166" s="173" t="s">
        <v>216</v>
      </c>
      <c r="C166" s="49">
        <v>7500</v>
      </c>
      <c r="D166" s="23" t="s">
        <v>194</v>
      </c>
      <c r="E166" s="17" t="s">
        <v>34</v>
      </c>
      <c r="F166" s="40"/>
      <c r="G166" s="84"/>
    </row>
    <row r="167" spans="1:7" x14ac:dyDescent="0.25">
      <c r="A167" s="129" t="s">
        <v>159</v>
      </c>
      <c r="B167" s="173" t="s">
        <v>214</v>
      </c>
      <c r="C167" s="62">
        <v>4500</v>
      </c>
      <c r="D167" s="122" t="s">
        <v>215</v>
      </c>
      <c r="E167" s="169" t="s">
        <v>34</v>
      </c>
      <c r="F167" s="40"/>
      <c r="G167" s="84"/>
    </row>
    <row r="168" spans="1:7" x14ac:dyDescent="0.25">
      <c r="A168" s="129" t="s">
        <v>160</v>
      </c>
      <c r="B168" s="72" t="s">
        <v>13</v>
      </c>
      <c r="C168" s="16"/>
      <c r="D168" s="17"/>
      <c r="E168" s="17"/>
      <c r="F168" s="39">
        <f>SUM(C169:C170)</f>
        <v>34000</v>
      </c>
      <c r="G168" s="84"/>
    </row>
    <row r="169" spans="1:7" x14ac:dyDescent="0.25">
      <c r="A169" s="129" t="s">
        <v>160</v>
      </c>
      <c r="B169" s="73" t="s">
        <v>58</v>
      </c>
      <c r="C169" s="16">
        <v>24000</v>
      </c>
      <c r="D169" s="17" t="s">
        <v>59</v>
      </c>
      <c r="E169" s="17" t="s">
        <v>34</v>
      </c>
      <c r="F169" s="154"/>
      <c r="G169" s="84"/>
    </row>
    <row r="170" spans="1:7" x14ac:dyDescent="0.25">
      <c r="A170" s="129" t="s">
        <v>160</v>
      </c>
      <c r="B170" s="73" t="s">
        <v>137</v>
      </c>
      <c r="C170" s="16">
        <v>10000</v>
      </c>
      <c r="D170" s="17" t="s">
        <v>138</v>
      </c>
      <c r="E170" s="17" t="s">
        <v>34</v>
      </c>
      <c r="F170" s="40"/>
      <c r="G170" s="130"/>
    </row>
    <row r="171" spans="1:7" x14ac:dyDescent="0.25">
      <c r="A171" s="129" t="s">
        <v>181</v>
      </c>
      <c r="B171" s="70" t="s">
        <v>47</v>
      </c>
      <c r="C171" s="16"/>
      <c r="D171" s="17"/>
      <c r="E171" s="17"/>
      <c r="F171" s="39">
        <f>C172</f>
        <v>30000</v>
      </c>
      <c r="G171" s="84"/>
    </row>
    <row r="172" spans="1:7" x14ac:dyDescent="0.25">
      <c r="A172" s="129" t="s">
        <v>181</v>
      </c>
      <c r="B172" s="17" t="s">
        <v>50</v>
      </c>
      <c r="C172" s="16">
        <v>30000</v>
      </c>
      <c r="D172" s="17" t="s">
        <v>91</v>
      </c>
      <c r="E172" s="17" t="s">
        <v>34</v>
      </c>
      <c r="F172" s="56"/>
      <c r="G172" s="84"/>
    </row>
    <row r="173" spans="1:7" x14ac:dyDescent="0.25">
      <c r="A173" s="129" t="s">
        <v>182</v>
      </c>
      <c r="B173" s="146" t="s">
        <v>44</v>
      </c>
      <c r="C173" s="16"/>
      <c r="D173" s="17"/>
      <c r="E173" s="17"/>
      <c r="F173" s="39">
        <f>SUM(C174:C174)</f>
        <v>15000</v>
      </c>
      <c r="G173" s="131"/>
    </row>
    <row r="174" spans="1:7" x14ac:dyDescent="0.25">
      <c r="A174" s="132" t="s">
        <v>182</v>
      </c>
      <c r="B174" s="74" t="s">
        <v>45</v>
      </c>
      <c r="C174" s="16">
        <v>15000</v>
      </c>
      <c r="D174" s="17" t="s">
        <v>75</v>
      </c>
      <c r="E174" s="17" t="s">
        <v>9</v>
      </c>
      <c r="F174" s="40"/>
      <c r="G174" s="84"/>
    </row>
    <row r="175" spans="1:7" x14ac:dyDescent="0.25">
      <c r="A175" s="132" t="s">
        <v>180</v>
      </c>
      <c r="B175" s="145" t="s">
        <v>116</v>
      </c>
      <c r="C175" s="16"/>
      <c r="D175" s="17"/>
      <c r="E175" s="17"/>
      <c r="F175" s="39">
        <f>SUM(C176:C178)</f>
        <v>373000</v>
      </c>
      <c r="G175" s="84"/>
    </row>
    <row r="176" spans="1:7" s="29" customFormat="1" ht="16.5" customHeight="1" x14ac:dyDescent="0.25">
      <c r="A176" s="132" t="s">
        <v>180</v>
      </c>
      <c r="B176" s="77" t="s">
        <v>117</v>
      </c>
      <c r="C176" s="16">
        <v>175000</v>
      </c>
      <c r="D176" s="17" t="s">
        <v>115</v>
      </c>
      <c r="E176" s="17" t="s">
        <v>9</v>
      </c>
      <c r="F176" s="39"/>
      <c r="G176" s="130"/>
    </row>
    <row r="177" spans="1:7" s="29" customFormat="1" ht="16.5" customHeight="1" x14ac:dyDescent="0.25">
      <c r="A177" s="132" t="s">
        <v>180</v>
      </c>
      <c r="B177" s="77" t="s">
        <v>210</v>
      </c>
      <c r="C177" s="16">
        <v>105000</v>
      </c>
      <c r="D177" s="17" t="s">
        <v>115</v>
      </c>
      <c r="E177" s="17" t="s">
        <v>34</v>
      </c>
      <c r="F177" s="39"/>
      <c r="G177" s="130"/>
    </row>
    <row r="178" spans="1:7" x14ac:dyDescent="0.25">
      <c r="A178" s="132" t="s">
        <v>180</v>
      </c>
      <c r="B178" s="77" t="s">
        <v>209</v>
      </c>
      <c r="C178" s="16">
        <v>93000</v>
      </c>
      <c r="D178" s="17" t="s">
        <v>115</v>
      </c>
      <c r="E178" s="17" t="s">
        <v>34</v>
      </c>
      <c r="F178" s="39"/>
      <c r="G178" s="130"/>
    </row>
    <row r="179" spans="1:7" x14ac:dyDescent="0.25">
      <c r="A179" s="129"/>
      <c r="B179" s="14" t="s">
        <v>118</v>
      </c>
      <c r="C179" s="16"/>
      <c r="D179" s="16"/>
      <c r="E179" s="16"/>
      <c r="F179" s="125">
        <f>SUM(C180:C182)</f>
        <v>84500</v>
      </c>
      <c r="G179" s="133"/>
    </row>
    <row r="180" spans="1:7" x14ac:dyDescent="0.25">
      <c r="A180" s="129"/>
      <c r="B180" s="17" t="s">
        <v>190</v>
      </c>
      <c r="C180" s="16">
        <v>12000</v>
      </c>
      <c r="D180" s="16" t="s">
        <v>76</v>
      </c>
      <c r="E180" s="17" t="s">
        <v>9</v>
      </c>
      <c r="F180" s="123"/>
      <c r="G180" s="133"/>
    </row>
    <row r="181" spans="1:7" x14ac:dyDescent="0.25">
      <c r="A181" s="129"/>
      <c r="B181" s="17" t="s">
        <v>71</v>
      </c>
      <c r="C181" s="16">
        <v>62000</v>
      </c>
      <c r="D181" s="16" t="s">
        <v>76</v>
      </c>
      <c r="E181" s="17" t="s">
        <v>9</v>
      </c>
      <c r="F181" s="123"/>
      <c r="G181" s="133"/>
    </row>
    <row r="182" spans="1:7" x14ac:dyDescent="0.25">
      <c r="A182" s="129"/>
      <c r="B182" s="17" t="s">
        <v>191</v>
      </c>
      <c r="C182" s="16">
        <v>10500</v>
      </c>
      <c r="D182" s="16" t="s">
        <v>75</v>
      </c>
      <c r="E182" s="17" t="s">
        <v>9</v>
      </c>
      <c r="F182" s="123"/>
      <c r="G182" s="133"/>
    </row>
    <row r="183" spans="1:7" ht="15.75" thickBot="1" x14ac:dyDescent="0.3">
      <c r="G183"/>
    </row>
    <row r="184" spans="1:7" ht="18.75" x14ac:dyDescent="0.25">
      <c r="E184" s="119" t="s">
        <v>89</v>
      </c>
      <c r="F184" s="120">
        <f>F96+F3</f>
        <v>61963282.519999996</v>
      </c>
    </row>
  </sheetData>
  <sortState ref="A98:G185">
    <sortCondition ref="A98:A185"/>
  </sortState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&amp;CCUADRO 
RESUMEN</oddHeader>
  </headerFooter>
  <rowBreaks count="1" manualBreakCount="1">
    <brk id="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2015.1</vt:lpstr>
      <vt:lpstr>2015.2</vt:lpstr>
      <vt:lpstr>2016</vt:lpstr>
      <vt:lpstr>2017</vt:lpstr>
      <vt:lpstr>grafico 1</vt:lpstr>
      <vt:lpstr>gráfico 2</vt:lpstr>
      <vt:lpstr>gráfico 3</vt:lpstr>
      <vt:lpstr>2014</vt:lpstr>
      <vt:lpstr>Gráfico 3_1</vt:lpstr>
      <vt:lpstr>Gráfico 3_2</vt:lpstr>
      <vt:lpstr>'2014'!Área_de_impresión</vt:lpstr>
      <vt:lpstr>'2015.1'!Área_de_impresión</vt:lpstr>
      <vt:lpstr>'2015.2'!Área_de_impresión</vt:lpstr>
    </vt:vector>
  </TitlesOfParts>
  <Company>Diputación de Alicante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BAEZA MENCHON, JOSE MANUEL</dc:creator>
  <cp:lastModifiedBy>TORREGROSA TRIVES, JORGE MANUEL</cp:lastModifiedBy>
  <cp:lastPrinted>2015-02-16T11:32:57Z</cp:lastPrinted>
  <dcterms:created xsi:type="dcterms:W3CDTF">2014-04-01T10:33:33Z</dcterms:created>
  <dcterms:modified xsi:type="dcterms:W3CDTF">2017-01-30T10:59:21Z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-1317262586</vt:i4>
  </property>
  <property fmtid="{D5CDD505-2E9C-101B-9397-08002B2CF9AE}" pid="4" name="_EmailSubject">
    <vt:lpwstr>Publicación en planes anuales y plurianiales</vt:lpwstr>
  </property>
  <property fmtid="{D5CDD505-2E9C-101B-9397-08002B2CF9AE}" pid="5" name="_AuthorEmail">
    <vt:lpwstr>ptomas@diputacionalicante.es</vt:lpwstr>
  </property>
  <property fmtid="{D5CDD505-2E9C-101B-9397-08002B2CF9AE}" pid="6" name="_AuthorEmailDisplayName">
    <vt:lpwstr>TOMAS MONERRIS, MARIA PILAR</vt:lpwstr>
  </property>
  <property fmtid="{D5CDD505-2E9C-101B-9397-08002B2CF9AE}" pid="7" name="_ReviewingToolsShownOnce">
    <vt:lpwstr/>
  </property>
</Properties>
</file>