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0\PUBLICIDAD ACTIVA - INFORMACION ECONOMICA PRES Y ESTADISTICA\COSTE CAMPANYAS PUBLICIDAD\PUBLICADO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L15" i="1" l="1"/>
  <c r="N46" i="1"/>
  <c r="N15" i="1" l="1"/>
  <c r="N9" i="1"/>
  <c r="N22" i="1"/>
  <c r="N17" i="1"/>
  <c r="M47" i="1"/>
  <c r="N5" i="1"/>
  <c r="N8" i="1"/>
  <c r="L10" i="1"/>
  <c r="N7" i="1"/>
  <c r="N11" i="1"/>
  <c r="N12" i="1"/>
  <c r="N13" i="1"/>
  <c r="N14" i="1"/>
  <c r="N16" i="1"/>
  <c r="N18" i="1"/>
  <c r="N19" i="1"/>
  <c r="N20" i="1"/>
  <c r="N21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10" i="1" l="1"/>
  <c r="L47" i="1"/>
  <c r="K47" i="1"/>
  <c r="N6" i="1"/>
  <c r="E47" i="1"/>
  <c r="F47" i="1"/>
  <c r="G47" i="1"/>
  <c r="H47" i="1"/>
  <c r="I47" i="1"/>
  <c r="D47" i="1"/>
  <c r="C47" i="1"/>
  <c r="N47" i="1" l="1"/>
</calcChain>
</file>

<file path=xl/sharedStrings.xml><?xml version="1.0" encoding="utf-8"?>
<sst xmlns="http://schemas.openxmlformats.org/spreadsheetml/2006/main" count="103" uniqueCount="72">
  <si>
    <t>CAMPAÑA</t>
  </si>
  <si>
    <t>EXTERIOR</t>
  </si>
  <si>
    <t>ON LINE</t>
  </si>
  <si>
    <t>PRENSA</t>
  </si>
  <si>
    <t>RADIO</t>
  </si>
  <si>
    <t>REDES SOCIALES</t>
  </si>
  <si>
    <t>REVISTAS</t>
  </si>
  <si>
    <t>TELEVISIÓN</t>
  </si>
  <si>
    <t>¿QUE ES LA DIPU?. ENERO 2019</t>
  </si>
  <si>
    <t>9 DE OCTUBRE 19´</t>
  </si>
  <si>
    <t>ABRIENDO MENTES, DESMONTANDO ESTIGMAS</t>
  </si>
  <si>
    <t>BIENESTAR SOCIAL</t>
  </si>
  <si>
    <t>AGENDA CULTURAL</t>
  </si>
  <si>
    <t>CULTURA</t>
  </si>
  <si>
    <t>CAPITAL CULTURAL GASTRONÓMICA. FEBRERO</t>
  </si>
  <si>
    <t>CAPITAL CULTURAL GASTRONÓMICA. MARZO</t>
  </si>
  <si>
    <t>CARNAVAL EN LA DIPU</t>
  </si>
  <si>
    <t>DÍA INTERNACIONAL DE LA MUJER</t>
  </si>
  <si>
    <t>MEDIO AMBIENTE</t>
  </si>
  <si>
    <t>DÍA INTERNACIONAL DE LAS FAMILIAS</t>
  </si>
  <si>
    <t>ESTAS VACACIONES NO ABANDONES</t>
  </si>
  <si>
    <t>FOMENTO 19´</t>
  </si>
  <si>
    <t>FOMENTO</t>
  </si>
  <si>
    <t>FORMATE CON LA DIPU MAS SOCIAL</t>
  </si>
  <si>
    <t>FOTORREPORTEROS</t>
  </si>
  <si>
    <t>II GRAN CARRERA DEL MEDITERRANEO</t>
  </si>
  <si>
    <t>JORNADA DE EMPRENDIMIENTO JOVEN</t>
  </si>
  <si>
    <t>JORNADA DEL VOLUNTARIADO</t>
  </si>
  <si>
    <t>JORNADA INNOVACIÓN Y MOVILIDAD JUVENIL EUROPA</t>
  </si>
  <si>
    <t>LA DIPU CON EL AGUA</t>
  </si>
  <si>
    <t>LA DIPU CON EL MEDIO AMBIENTE</t>
  </si>
  <si>
    <t>LA DIPU CON LA CULTURA</t>
  </si>
  <si>
    <t>LA DIPU CON LAS HOGUERAS</t>
  </si>
  <si>
    <t>LA DIPU MÁS SOCIAL</t>
  </si>
  <si>
    <t>LA DIPU TE GUIA NOVIEMBRE</t>
  </si>
  <si>
    <t>LA DIPU TE GUIA OCTUBRE</t>
  </si>
  <si>
    <t>MUJERES DE PALABRA. ABRIL</t>
  </si>
  <si>
    <t>MUJERES DE PALABRA. MARZO</t>
  </si>
  <si>
    <t>NAVIDAD EN LA DIPU. DICIEMBRE</t>
  </si>
  <si>
    <t>NAVIDAD EN LA DIPU. ENERO</t>
  </si>
  <si>
    <t>PREMIO EVARIST GARCÍA</t>
  </si>
  <si>
    <t>PREMIOS PROVINCIALES DE LA JUVENTUD</t>
  </si>
  <si>
    <t>PREMIOS PROVINCIALES DEL DEPORTE</t>
  </si>
  <si>
    <t>PRODUCTOS DE LA PROVINCIA</t>
  </si>
  <si>
    <t>SABOREA NUESTRA PROVINCIA NOVIEMBRE</t>
  </si>
  <si>
    <t>SABOREA NUESTRA PROVINCIA OCTUBRE</t>
  </si>
  <si>
    <t>TALENTO Y EMPODERAMIENTO FEMENINO NOVIEMBRE</t>
  </si>
  <si>
    <t>TALENTO Y EMPODERAMIENTO FEMENINO OCTUBRE</t>
  </si>
  <si>
    <t>TU ADMINISTRACION MAS CERCANA</t>
  </si>
  <si>
    <t>XV JORNADAS POR LA IGUALDAD DE GENERO</t>
  </si>
  <si>
    <t>Total</t>
  </si>
  <si>
    <t>DEPARTAMENTO</t>
  </si>
  <si>
    <t>PRESIDENCIA</t>
  </si>
  <si>
    <t>DEPORTES</t>
  </si>
  <si>
    <t>IGUALDAD</t>
  </si>
  <si>
    <t>JUVENTUD</t>
  </si>
  <si>
    <t>CICLO HÍDRICO</t>
  </si>
  <si>
    <t>CIUDADANOS EXTRANJEROS</t>
  </si>
  <si>
    <t>LONAS/ROLLERS</t>
  </si>
  <si>
    <t>CREATIVIDADES</t>
  </si>
  <si>
    <t>EXPOSICIÓN DIORAMAS SEMANA SANTA PALACIO</t>
  </si>
  <si>
    <t>CAMPEONATO SKATE</t>
  </si>
  <si>
    <t>DIPUCINE</t>
  </si>
  <si>
    <t>ANUNCIOS CARRETERAS</t>
  </si>
  <si>
    <t>CARRETERAS</t>
  </si>
  <si>
    <t>COSTE CAMPAÑAS PUBLICITARIAS PERIODO DICIEMBRE 2018 A NOVIEMBRE 2019</t>
  </si>
  <si>
    <t>COLOCACION EXTERIOR VALLAS</t>
  </si>
  <si>
    <t>COLOCACION EXTERIOR AUTOBUSES</t>
  </si>
  <si>
    <t>TOTAL CAMPAÑA</t>
  </si>
  <si>
    <t>Los anuncios del departamento de Carreteras, las Creatividades, Lonas, Rollers y colocación exterior en autobuses y vallas son independientes de los Contratos de compra de espacios en medios y producción de creatividades</t>
  </si>
  <si>
    <r>
      <t xml:space="preserve">Fuente: </t>
    </r>
    <r>
      <rPr>
        <b/>
        <sz val="11"/>
        <color theme="1"/>
        <rFont val="Calibri"/>
        <family val="2"/>
        <scheme val="minor"/>
      </rPr>
      <t>Gabinete de Comunicación</t>
    </r>
  </si>
  <si>
    <r>
      <t xml:space="preserve">Versión núm. 1: </t>
    </r>
    <r>
      <rPr>
        <b/>
        <sz val="11"/>
        <color theme="1"/>
        <rFont val="Calibri"/>
        <family val="2"/>
        <scheme val="minor"/>
      </rPr>
      <t>17 de julio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</si>
</sst>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0" xfId="0" applyNumberFormat="1" applyFont="1" applyBorder="1"/>
    <xf numFmtId="0" fontId="4" fillId="0" borderId="2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Font="1"/>
    <xf numFmtId="164" fontId="0" fillId="0" borderId="0" xfId="0" applyNumberFormat="1" applyFont="1"/>
    <xf numFmtId="164" fontId="0" fillId="0" borderId="2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3" xfId="0" applyNumberFormat="1" applyFont="1" applyBorder="1"/>
    <xf numFmtId="0" fontId="4" fillId="0" borderId="1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3" borderId="3" xfId="0" applyFont="1" applyFill="1" applyBorder="1"/>
    <xf numFmtId="0" fontId="5" fillId="3" borderId="3" xfId="0" applyFont="1" applyFill="1" applyBorder="1"/>
    <xf numFmtId="164" fontId="5" fillId="3" borderId="3" xfId="0" applyNumberFormat="1" applyFont="1" applyFill="1" applyBorder="1"/>
    <xf numFmtId="164" fontId="0" fillId="3" borderId="3" xfId="0" applyNumberFormat="1" applyFont="1" applyFill="1" applyBorder="1"/>
    <xf numFmtId="164" fontId="4" fillId="3" borderId="3" xfId="0" applyNumberFormat="1" applyFont="1" applyFill="1" applyBorder="1"/>
    <xf numFmtId="164" fontId="0" fillId="3" borderId="0" xfId="0" applyNumberFormat="1" applyFont="1" applyFill="1"/>
    <xf numFmtId="164" fontId="0" fillId="3" borderId="2" xfId="0" applyNumberFormat="1" applyFont="1" applyFill="1" applyBorder="1"/>
    <xf numFmtId="164" fontId="0" fillId="3" borderId="0" xfId="0" applyNumberFormat="1" applyFont="1" applyFill="1" applyBorder="1"/>
    <xf numFmtId="164" fontId="3" fillId="3" borderId="2" xfId="0" applyNumberFormat="1" applyFont="1" applyFill="1" applyBorder="1"/>
    <xf numFmtId="164" fontId="0" fillId="3" borderId="4" xfId="0" applyNumberFormat="1" applyFont="1" applyFill="1" applyBorder="1"/>
    <xf numFmtId="164" fontId="6" fillId="3" borderId="0" xfId="0" applyNumberFormat="1" applyFont="1" applyFill="1" applyBorder="1"/>
    <xf numFmtId="164" fontId="6" fillId="0" borderId="0" xfId="0" applyNumberFormat="1" applyFont="1" applyBorder="1"/>
    <xf numFmtId="164" fontId="6" fillId="3" borderId="2" xfId="0" applyNumberFormat="1" applyFont="1" applyFill="1" applyBorder="1"/>
    <xf numFmtId="164" fontId="6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fill>
        <patternFill>
          <bgColor theme="3" tint="0.39997558519241921"/>
        </patternFill>
      </fill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</font>
      <numFmt numFmtId="164" formatCode="#,##0.00\ &quot;€&quot;"/>
      <fill>
        <patternFill>
          <bgColor theme="3" tint="0.39997558519241921"/>
        </patternFill>
      </fill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indexed="64"/>
          <bgColor theme="3" tint="0.3999755851924192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4:N47" totalsRowCount="1" headerRowDxfId="31" dataDxfId="29" headerRowBorderDxfId="30" tableBorderDxfId="28">
  <sortState ref="A2:M45">
    <sortCondition ref="A1:A45"/>
  </sortState>
  <tableColumns count="14">
    <tableColumn id="1" name="CAMPAÑA" totalsRowLabel="Total" dataDxfId="27" totalsRowDxfId="26"/>
    <tableColumn id="2" name="DEPARTAMENTO" dataDxfId="25" totalsRowDxfId="24"/>
    <tableColumn id="3" name="EXTERIOR" totalsRowFunction="sum" dataDxfId="23" totalsRowDxfId="22"/>
    <tableColumn id="4" name="ON LINE" totalsRowFunction="sum" dataDxfId="21" totalsRowDxfId="20"/>
    <tableColumn id="5" name="PRENSA" totalsRowFunction="sum" dataDxfId="19" totalsRowDxfId="18"/>
    <tableColumn id="6" name="RADIO" totalsRowFunction="sum" dataDxfId="17" totalsRowDxfId="16"/>
    <tableColumn id="7" name="REDES SOCIALES" totalsRowFunction="sum" dataDxfId="15" totalsRowDxfId="14"/>
    <tableColumn id="8" name="REVISTAS" totalsRowFunction="sum" dataDxfId="13" totalsRowDxfId="12"/>
    <tableColumn id="9" name="TELEVISIÓN" totalsRowFunction="sum" dataDxfId="11" totalsRowDxfId="10"/>
    <tableColumn id="14" name="COLOCACION EXTERIOR VALLAS" totalsRowFunction="sum" dataDxfId="9" totalsRowDxfId="8"/>
    <tableColumn id="13" name="COLOCACION EXTERIOR AUTOBUSES" totalsRowFunction="sum" dataDxfId="7" totalsRowDxfId="6">
      <calculatedColumnFormula>4174.5+3567.08</calculatedColumnFormula>
    </tableColumn>
    <tableColumn id="12" name="LONAS/ROLLERS" totalsRowFunction="sum" dataDxfId="5" totalsRowDxfId="4">
      <calculatedColumnFormula>237.16+508.2</calculatedColumnFormula>
    </tableColumn>
    <tableColumn id="11" name="CREATIVIDADES" totalsRowFunction="sum" dataDxfId="3" totalsRowDxfId="2"/>
    <tableColumn id="10" name="TOTAL CAMPAÑA" totalsRowFunction="sum" dataDxfId="1" totalsRowDxfId="0">
      <calculatedColumnFormula>SUM(Tabla1[[#This Row],[EXTERIOR]:[CREATIVIDADES]])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A4" sqref="A4"/>
    </sheetView>
  </sheetViews>
  <sheetFormatPr baseColWidth="10" defaultRowHeight="15" x14ac:dyDescent="0.25"/>
  <cols>
    <col min="1" max="1" width="55.28515625" customWidth="1"/>
    <col min="2" max="2" width="35.5703125" customWidth="1"/>
    <col min="3" max="3" width="11.5703125" customWidth="1"/>
    <col min="4" max="4" width="12.85546875" customWidth="1"/>
    <col min="5" max="5" width="13.28515625" customWidth="1"/>
    <col min="6" max="6" width="13.42578125" customWidth="1"/>
    <col min="7" max="7" width="17.28515625" customWidth="1"/>
    <col min="9" max="9" width="13.28515625" customWidth="1"/>
    <col min="10" max="10" width="17.85546875" customWidth="1"/>
    <col min="11" max="11" width="16.42578125" customWidth="1"/>
    <col min="12" max="12" width="15.140625" customWidth="1"/>
    <col min="13" max="13" width="14.7109375" customWidth="1"/>
    <col min="14" max="14" width="13.7109375" customWidth="1"/>
  </cols>
  <sheetData>
    <row r="1" spans="1:14" x14ac:dyDescent="0.25">
      <c r="A1" t="s">
        <v>71</v>
      </c>
      <c r="K1" t="s">
        <v>70</v>
      </c>
    </row>
    <row r="2" spans="1:14" ht="21" x14ac:dyDescent="0.35">
      <c r="A2" s="36" t="s">
        <v>65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1:14" ht="44.25" customHeight="1" x14ac:dyDescent="0.25">
      <c r="A4" s="34" t="s">
        <v>0</v>
      </c>
      <c r="B4" s="34" t="s">
        <v>51</v>
      </c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66</v>
      </c>
      <c r="K4" s="34" t="s">
        <v>67</v>
      </c>
      <c r="L4" s="34" t="s">
        <v>58</v>
      </c>
      <c r="M4" s="34" t="s">
        <v>59</v>
      </c>
      <c r="N4" s="34" t="s">
        <v>68</v>
      </c>
    </row>
    <row r="5" spans="1:14" x14ac:dyDescent="0.25">
      <c r="A5" s="1" t="s">
        <v>8</v>
      </c>
      <c r="B5" s="9" t="s">
        <v>52</v>
      </c>
      <c r="C5" s="10"/>
      <c r="D5" s="10"/>
      <c r="E5" s="10"/>
      <c r="F5" s="10">
        <v>9992.8551800000005</v>
      </c>
      <c r="G5" s="10"/>
      <c r="H5" s="10"/>
      <c r="I5" s="10"/>
      <c r="J5" s="26"/>
      <c r="K5" s="25"/>
      <c r="L5" s="25"/>
      <c r="M5" s="10"/>
      <c r="N5" s="6">
        <f>SUM(Tabla1[[#This Row],[EXTERIOR]:[CREATIVIDADES]])</f>
        <v>9992.8551800000005</v>
      </c>
    </row>
    <row r="6" spans="1:14" x14ac:dyDescent="0.25">
      <c r="A6" s="2" t="s">
        <v>9</v>
      </c>
      <c r="B6" s="12" t="s">
        <v>52</v>
      </c>
      <c r="C6" s="11"/>
      <c r="D6" s="11">
        <v>5806.1541450000013</v>
      </c>
      <c r="E6" s="11">
        <v>25210.640400000004</v>
      </c>
      <c r="F6" s="11">
        <v>8765.7143199999991</v>
      </c>
      <c r="G6" s="11"/>
      <c r="H6" s="11"/>
      <c r="I6" s="11">
        <v>5055.8639999999996</v>
      </c>
      <c r="J6" s="25"/>
      <c r="K6" s="26"/>
      <c r="L6" s="26"/>
      <c r="M6" s="11"/>
      <c r="N6" s="7">
        <f>SUM(Tabla1[[#This Row],[EXTERIOR]:[CREATIVIDADES]])</f>
        <v>44838.372865000005</v>
      </c>
    </row>
    <row r="7" spans="1:14" x14ac:dyDescent="0.25">
      <c r="A7" s="1" t="s">
        <v>10</v>
      </c>
      <c r="B7" s="9" t="s">
        <v>11</v>
      </c>
      <c r="C7" s="10"/>
      <c r="D7" s="10"/>
      <c r="E7" s="10">
        <v>10012.78872</v>
      </c>
      <c r="F7" s="10">
        <v>4401.1238040000007</v>
      </c>
      <c r="G7" s="10">
        <v>242</v>
      </c>
      <c r="H7" s="10"/>
      <c r="I7" s="10"/>
      <c r="J7" s="26"/>
      <c r="K7" s="25"/>
      <c r="L7" s="25"/>
      <c r="M7" s="10"/>
      <c r="N7" s="6">
        <f>SUM(Tabla1[[#This Row],[EXTERIOR]:[CREATIVIDADES]])</f>
        <v>14655.912524000001</v>
      </c>
    </row>
    <row r="8" spans="1:14" x14ac:dyDescent="0.25">
      <c r="A8" s="2" t="s">
        <v>12</v>
      </c>
      <c r="B8" s="12" t="s">
        <v>13</v>
      </c>
      <c r="C8" s="11"/>
      <c r="D8" s="11">
        <v>27111.26</v>
      </c>
      <c r="E8" s="11"/>
      <c r="F8" s="11">
        <v>38416.367439999987</v>
      </c>
      <c r="G8" s="11">
        <v>643.72</v>
      </c>
      <c r="H8" s="11"/>
      <c r="I8" s="11">
        <v>11877.36</v>
      </c>
      <c r="J8" s="27"/>
      <c r="K8" s="26"/>
      <c r="L8" s="26"/>
      <c r="M8" s="11"/>
      <c r="N8" s="7">
        <f>SUM(Tabla1[[#This Row],[EXTERIOR]:[CREATIVIDADES]])</f>
        <v>78048.707439999984</v>
      </c>
    </row>
    <row r="9" spans="1:14" x14ac:dyDescent="0.25">
      <c r="A9" s="15" t="s">
        <v>61</v>
      </c>
      <c r="B9" s="16" t="s">
        <v>53</v>
      </c>
      <c r="C9" s="17"/>
      <c r="D9" s="17"/>
      <c r="E9" s="17"/>
      <c r="F9" s="17"/>
      <c r="G9" s="17"/>
      <c r="H9" s="17"/>
      <c r="I9" s="17"/>
      <c r="J9" s="28"/>
      <c r="K9" s="30"/>
      <c r="L9" s="30"/>
      <c r="M9" s="31">
        <v>2359.5</v>
      </c>
      <c r="N9" s="4">
        <f>SUM(Tabla1[[#This Row],[EXTERIOR]:[CREATIVIDADES]])</f>
        <v>2359.5</v>
      </c>
    </row>
    <row r="10" spans="1:14" x14ac:dyDescent="0.25">
      <c r="A10" s="2" t="s">
        <v>14</v>
      </c>
      <c r="B10" s="12" t="s">
        <v>13</v>
      </c>
      <c r="C10" s="11"/>
      <c r="D10" s="11">
        <v>10549.989999999998</v>
      </c>
      <c r="E10" s="11">
        <v>7792.4</v>
      </c>
      <c r="F10" s="11">
        <v>72907.34</v>
      </c>
      <c r="G10" s="11"/>
      <c r="H10" s="11">
        <v>1936</v>
      </c>
      <c r="I10" s="11"/>
      <c r="J10" s="27">
        <v>4174.5</v>
      </c>
      <c r="K10" s="32">
        <v>3567.08</v>
      </c>
      <c r="L10" s="32">
        <f>237.16+508.2</f>
        <v>745.36</v>
      </c>
      <c r="M10" s="33">
        <v>2359.5</v>
      </c>
      <c r="N10" s="7">
        <f>SUM(Tabla1[[#This Row],[EXTERIOR]:[CREATIVIDADES]])</f>
        <v>104032.17</v>
      </c>
    </row>
    <row r="11" spans="1:14" x14ac:dyDescent="0.25">
      <c r="A11" s="1" t="s">
        <v>15</v>
      </c>
      <c r="B11" s="16" t="s">
        <v>13</v>
      </c>
      <c r="C11" s="17">
        <v>40413.515999999996</v>
      </c>
      <c r="D11" s="17">
        <v>5743.87</v>
      </c>
      <c r="E11" s="17"/>
      <c r="F11" s="17"/>
      <c r="G11" s="17"/>
      <c r="H11" s="17"/>
      <c r="I11" s="17"/>
      <c r="J11" s="26"/>
      <c r="K11" s="30"/>
      <c r="L11" s="30"/>
      <c r="M11" s="31"/>
      <c r="N11" s="4">
        <f>SUM(Tabla1[[#This Row],[EXTERIOR]:[CREATIVIDADES]])</f>
        <v>46157.385999999999</v>
      </c>
    </row>
    <row r="12" spans="1:14" x14ac:dyDescent="0.25">
      <c r="A12" s="2" t="s">
        <v>16</v>
      </c>
      <c r="B12" s="12" t="s">
        <v>52</v>
      </c>
      <c r="C12" s="11"/>
      <c r="D12" s="11">
        <v>2086.7659999999996</v>
      </c>
      <c r="E12" s="11">
        <v>15443.646240000002</v>
      </c>
      <c r="F12" s="11">
        <v>2323.9356800000005</v>
      </c>
      <c r="G12" s="11">
        <v>145.19999999999999</v>
      </c>
      <c r="H12" s="11"/>
      <c r="I12" s="11"/>
      <c r="J12" s="27"/>
      <c r="K12" s="32"/>
      <c r="L12" s="32">
        <v>1023.66</v>
      </c>
      <c r="M12" s="33"/>
      <c r="N12" s="7">
        <f>SUM(Tabla1[[#This Row],[EXTERIOR]:[CREATIVIDADES]])</f>
        <v>21023.207920000001</v>
      </c>
    </row>
    <row r="13" spans="1:14" x14ac:dyDescent="0.25">
      <c r="A13" s="1" t="s">
        <v>17</v>
      </c>
      <c r="B13" s="16" t="s">
        <v>54</v>
      </c>
      <c r="C13" s="17"/>
      <c r="D13" s="17">
        <v>4771.2719999999999</v>
      </c>
      <c r="E13" s="17">
        <v>8216.7518400000008</v>
      </c>
      <c r="F13" s="17">
        <v>2828.0313599999999</v>
      </c>
      <c r="G13" s="17">
        <v>329.12</v>
      </c>
      <c r="H13" s="17"/>
      <c r="I13" s="17"/>
      <c r="J13" s="26"/>
      <c r="K13" s="30"/>
      <c r="L13" s="30"/>
      <c r="M13" s="31"/>
      <c r="N13" s="4">
        <f>SUM(Tabla1[[#This Row],[EXTERIOR]:[CREATIVIDADES]])</f>
        <v>16145.175200000003</v>
      </c>
    </row>
    <row r="14" spans="1:14" x14ac:dyDescent="0.25">
      <c r="A14" s="2" t="s">
        <v>19</v>
      </c>
      <c r="B14" s="12" t="s">
        <v>11</v>
      </c>
      <c r="C14" s="11"/>
      <c r="D14" s="11"/>
      <c r="E14" s="11"/>
      <c r="F14" s="11"/>
      <c r="G14" s="11">
        <v>800</v>
      </c>
      <c r="H14" s="11"/>
      <c r="I14" s="11"/>
      <c r="J14" s="27"/>
      <c r="K14" s="32"/>
      <c r="L14" s="32">
        <v>118.58</v>
      </c>
      <c r="M14" s="33"/>
      <c r="N14" s="7">
        <f>SUM(Tabla1[[#This Row],[EXTERIOR]:[CREATIVIDADES]])</f>
        <v>918.58</v>
      </c>
    </row>
    <row r="15" spans="1:14" x14ac:dyDescent="0.25">
      <c r="A15" s="15" t="s">
        <v>62</v>
      </c>
      <c r="B15" s="16" t="s">
        <v>52</v>
      </c>
      <c r="C15" s="17"/>
      <c r="D15" s="17"/>
      <c r="E15" s="17"/>
      <c r="F15" s="17"/>
      <c r="G15" s="17"/>
      <c r="H15" s="17"/>
      <c r="I15" s="17"/>
      <c r="J15" s="26"/>
      <c r="K15" s="30"/>
      <c r="L15" s="30">
        <f>635.25+237.16</f>
        <v>872.41</v>
      </c>
      <c r="M15" s="31"/>
      <c r="N15" s="4">
        <f>SUM(Tabla1[[#This Row],[EXTERIOR]:[CREATIVIDADES]])</f>
        <v>872.41</v>
      </c>
    </row>
    <row r="16" spans="1:14" x14ac:dyDescent="0.25">
      <c r="A16" s="2" t="s">
        <v>20</v>
      </c>
      <c r="B16" s="12" t="s">
        <v>52</v>
      </c>
      <c r="C16" s="11"/>
      <c r="D16" s="11"/>
      <c r="E16" s="11">
        <v>2705.076</v>
      </c>
      <c r="F16" s="11"/>
      <c r="G16" s="11"/>
      <c r="H16" s="11"/>
      <c r="I16" s="11"/>
      <c r="J16" s="26"/>
      <c r="K16" s="32"/>
      <c r="L16" s="32"/>
      <c r="M16" s="33"/>
      <c r="N16" s="7">
        <f>SUM(Tabla1[[#This Row],[EXTERIOR]:[CREATIVIDADES]])</f>
        <v>2705.076</v>
      </c>
    </row>
    <row r="17" spans="1:14" x14ac:dyDescent="0.25">
      <c r="A17" s="5" t="s">
        <v>60</v>
      </c>
      <c r="B17" s="12" t="s">
        <v>52</v>
      </c>
      <c r="C17" s="11"/>
      <c r="D17" s="11"/>
      <c r="E17" s="11"/>
      <c r="F17" s="11"/>
      <c r="G17" s="11"/>
      <c r="H17" s="11"/>
      <c r="I17" s="11"/>
      <c r="J17" s="27"/>
      <c r="K17" s="32"/>
      <c r="L17" s="32">
        <v>118.58</v>
      </c>
      <c r="M17" s="33">
        <v>2359.5</v>
      </c>
      <c r="N17" s="7">
        <f>SUM(Tabla1[[#This Row],[EXTERIOR]:[CREATIVIDADES]])</f>
        <v>2478.08</v>
      </c>
    </row>
    <row r="18" spans="1:14" x14ac:dyDescent="0.25">
      <c r="A18" s="1" t="s">
        <v>21</v>
      </c>
      <c r="B18" s="16" t="s">
        <v>22</v>
      </c>
      <c r="C18" s="17"/>
      <c r="D18" s="17"/>
      <c r="E18" s="17"/>
      <c r="F18" s="17"/>
      <c r="G18" s="17"/>
      <c r="H18" s="17"/>
      <c r="I18" s="17">
        <v>13515.7</v>
      </c>
      <c r="J18" s="26"/>
      <c r="K18" s="30"/>
      <c r="L18" s="30"/>
      <c r="M18" s="31"/>
      <c r="N18" s="4">
        <f>SUM(Tabla1[[#This Row],[EXTERIOR]:[CREATIVIDADES]])</f>
        <v>13515.7</v>
      </c>
    </row>
    <row r="19" spans="1:14" x14ac:dyDescent="0.25">
      <c r="A19" s="2" t="s">
        <v>23</v>
      </c>
      <c r="B19" s="12" t="s">
        <v>11</v>
      </c>
      <c r="C19" s="11"/>
      <c r="D19" s="11">
        <v>3515.0469750000002</v>
      </c>
      <c r="E19" s="11"/>
      <c r="F19" s="11"/>
      <c r="G19" s="11">
        <v>484</v>
      </c>
      <c r="H19" s="11"/>
      <c r="I19" s="11"/>
      <c r="J19" s="27"/>
      <c r="K19" s="26"/>
      <c r="L19" s="26"/>
      <c r="M19" s="11"/>
      <c r="N19" s="7">
        <f>SUM(Tabla1[[#This Row],[EXTERIOR]:[CREATIVIDADES]])</f>
        <v>3999.0469750000002</v>
      </c>
    </row>
    <row r="20" spans="1:14" x14ac:dyDescent="0.25">
      <c r="A20" s="1" t="s">
        <v>24</v>
      </c>
      <c r="B20" s="16" t="s">
        <v>13</v>
      </c>
      <c r="C20" s="17"/>
      <c r="D20" s="17">
        <v>7603.6937239999997</v>
      </c>
      <c r="E20" s="17"/>
      <c r="F20" s="17"/>
      <c r="G20" s="17">
        <v>396.29919999999998</v>
      </c>
      <c r="H20" s="17"/>
      <c r="I20" s="17"/>
      <c r="J20" s="26"/>
      <c r="K20" s="27"/>
      <c r="L20" s="27"/>
      <c r="M20" s="17"/>
      <c r="N20" s="4">
        <f>SUM(Tabla1[[#This Row],[EXTERIOR]:[CREATIVIDADES]])</f>
        <v>7999.9929240000001</v>
      </c>
    </row>
    <row r="21" spans="1:14" x14ac:dyDescent="0.25">
      <c r="A21" s="2" t="s">
        <v>25</v>
      </c>
      <c r="B21" s="12" t="s">
        <v>53</v>
      </c>
      <c r="C21" s="11">
        <v>5549.7739999999994</v>
      </c>
      <c r="D21" s="11">
        <v>17009.696000000004</v>
      </c>
      <c r="E21" s="11">
        <v>35651.565839999996</v>
      </c>
      <c r="F21" s="11">
        <v>14930.649800000001</v>
      </c>
      <c r="G21" s="11">
        <v>1085.1279999999999</v>
      </c>
      <c r="H21" s="11"/>
      <c r="I21" s="11">
        <v>21409.739999999998</v>
      </c>
      <c r="J21" s="27"/>
      <c r="K21" s="26">
        <v>2795.1</v>
      </c>
      <c r="L21" s="26">
        <v>118.58</v>
      </c>
      <c r="M21" s="11"/>
      <c r="N21" s="7">
        <f>SUM(Tabla1[[#This Row],[EXTERIOR]:[CREATIVIDADES]])</f>
        <v>98550.233640000006</v>
      </c>
    </row>
    <row r="22" spans="1:14" x14ac:dyDescent="0.25">
      <c r="A22" s="1" t="s">
        <v>26</v>
      </c>
      <c r="B22" s="16" t="s">
        <v>55</v>
      </c>
      <c r="C22" s="17"/>
      <c r="D22" s="17">
        <v>3359.1536000000006</v>
      </c>
      <c r="E22" s="17"/>
      <c r="F22" s="17">
        <v>6441.0962</v>
      </c>
      <c r="G22" s="17"/>
      <c r="H22" s="17"/>
      <c r="I22" s="17"/>
      <c r="J22" s="26"/>
      <c r="K22" s="27"/>
      <c r="L22" s="27"/>
      <c r="M22" s="17"/>
      <c r="N22" s="4">
        <f>SUM(Tabla1[[#This Row],[EXTERIOR]:[CREATIVIDADES]])</f>
        <v>9800.2498000000014</v>
      </c>
    </row>
    <row r="23" spans="1:14" x14ac:dyDescent="0.25">
      <c r="A23" s="2" t="s">
        <v>27</v>
      </c>
      <c r="B23" s="12" t="s">
        <v>11</v>
      </c>
      <c r="C23" s="11"/>
      <c r="D23" s="11">
        <v>3998.5660000000007</v>
      </c>
      <c r="E23" s="11"/>
      <c r="F23" s="11"/>
      <c r="G23" s="11"/>
      <c r="H23" s="11"/>
      <c r="I23" s="11"/>
      <c r="J23" s="27"/>
      <c r="K23" s="26"/>
      <c r="L23" s="26"/>
      <c r="M23" s="11"/>
      <c r="N23" s="7">
        <f>SUM(Tabla1[[#This Row],[EXTERIOR]:[CREATIVIDADES]])</f>
        <v>3998.5660000000007</v>
      </c>
    </row>
    <row r="24" spans="1:14" x14ac:dyDescent="0.25">
      <c r="A24" s="1" t="s">
        <v>28</v>
      </c>
      <c r="B24" s="16" t="s">
        <v>55</v>
      </c>
      <c r="C24" s="17"/>
      <c r="D24" s="17"/>
      <c r="E24" s="17"/>
      <c r="F24" s="17">
        <v>955.64347999999995</v>
      </c>
      <c r="G24" s="17"/>
      <c r="H24" s="17"/>
      <c r="I24" s="17"/>
      <c r="J24" s="26"/>
      <c r="K24" s="27"/>
      <c r="L24" s="27"/>
      <c r="M24" s="17"/>
      <c r="N24" s="4">
        <f>SUM(Tabla1[[#This Row],[EXTERIOR]:[CREATIVIDADES]])</f>
        <v>955.64347999999995</v>
      </c>
    </row>
    <row r="25" spans="1:14" x14ac:dyDescent="0.25">
      <c r="A25" s="2" t="s">
        <v>29</v>
      </c>
      <c r="B25" s="16" t="s">
        <v>56</v>
      </c>
      <c r="C25" s="11"/>
      <c r="D25" s="11"/>
      <c r="E25" s="11"/>
      <c r="F25" s="11"/>
      <c r="G25" s="11"/>
      <c r="H25" s="11">
        <v>3872</v>
      </c>
      <c r="I25" s="11"/>
      <c r="J25" s="26"/>
      <c r="K25" s="26"/>
      <c r="L25" s="26"/>
      <c r="M25" s="11"/>
      <c r="N25" s="7">
        <f>SUM(Tabla1[[#This Row],[EXTERIOR]:[CREATIVIDADES]])</f>
        <v>3872</v>
      </c>
    </row>
    <row r="26" spans="1:14" x14ac:dyDescent="0.25">
      <c r="A26" s="1" t="s">
        <v>30</v>
      </c>
      <c r="B26" s="9" t="s">
        <v>18</v>
      </c>
      <c r="C26" s="17"/>
      <c r="D26" s="17"/>
      <c r="E26" s="17">
        <v>11946.862399999998</v>
      </c>
      <c r="F26" s="17"/>
      <c r="G26" s="17"/>
      <c r="H26" s="17"/>
      <c r="I26" s="17"/>
      <c r="J26" s="26"/>
      <c r="K26" s="26"/>
      <c r="L26" s="26"/>
      <c r="M26" s="11"/>
      <c r="N26" s="4">
        <f>SUM(Tabla1[[#This Row],[EXTERIOR]:[CREATIVIDADES]])</f>
        <v>11946.862399999998</v>
      </c>
    </row>
    <row r="27" spans="1:14" x14ac:dyDescent="0.25">
      <c r="A27" s="2" t="s">
        <v>31</v>
      </c>
      <c r="B27" s="12" t="s">
        <v>13</v>
      </c>
      <c r="C27" s="11"/>
      <c r="D27" s="11">
        <v>1280.0832</v>
      </c>
      <c r="E27" s="11"/>
      <c r="F27" s="11"/>
      <c r="G27" s="11"/>
      <c r="H27" s="11"/>
      <c r="I27" s="11">
        <v>217.8</v>
      </c>
      <c r="J27" s="27"/>
      <c r="K27" s="26"/>
      <c r="L27" s="26"/>
      <c r="M27" s="11"/>
      <c r="N27" s="7">
        <f>SUM(Tabla1[[#This Row],[EXTERIOR]:[CREATIVIDADES]])</f>
        <v>1497.8832</v>
      </c>
    </row>
    <row r="28" spans="1:14" x14ac:dyDescent="0.25">
      <c r="A28" s="1" t="s">
        <v>32</v>
      </c>
      <c r="B28" s="16" t="s">
        <v>52</v>
      </c>
      <c r="C28" s="17">
        <v>824.73599999999988</v>
      </c>
      <c r="D28" s="17">
        <v>435.11599999999987</v>
      </c>
      <c r="E28" s="17">
        <v>1198.3598000000002</v>
      </c>
      <c r="F28" s="17">
        <v>2358.9675999999999</v>
      </c>
      <c r="G28" s="17">
        <v>119.548</v>
      </c>
      <c r="H28" s="17"/>
      <c r="I28" s="17">
        <v>363</v>
      </c>
      <c r="J28" s="26"/>
      <c r="K28" s="27">
        <v>2526.48</v>
      </c>
      <c r="L28" s="27"/>
      <c r="M28" s="17">
        <v>2359.5</v>
      </c>
      <c r="N28" s="4">
        <f>SUM(Tabla1[[#This Row],[EXTERIOR]:[CREATIVIDADES]])</f>
        <v>10185.707399999999</v>
      </c>
    </row>
    <row r="29" spans="1:14" x14ac:dyDescent="0.25">
      <c r="A29" s="2" t="s">
        <v>33</v>
      </c>
      <c r="B29" s="16" t="s">
        <v>11</v>
      </c>
      <c r="C29" s="11"/>
      <c r="D29" s="11"/>
      <c r="E29" s="11"/>
      <c r="F29" s="11"/>
      <c r="G29" s="11">
        <v>299.89</v>
      </c>
      <c r="H29" s="11"/>
      <c r="I29" s="11"/>
      <c r="J29" s="27"/>
      <c r="K29" s="26"/>
      <c r="L29" s="26"/>
      <c r="M29" s="11"/>
      <c r="N29" s="7">
        <f>SUM(Tabla1[[#This Row],[EXTERIOR]:[CREATIVIDADES]])</f>
        <v>299.89</v>
      </c>
    </row>
    <row r="30" spans="1:14" x14ac:dyDescent="0.25">
      <c r="A30" s="1" t="s">
        <v>34</v>
      </c>
      <c r="B30" s="9" t="s">
        <v>57</v>
      </c>
      <c r="C30" s="17"/>
      <c r="D30" s="17">
        <v>7526.3210000000017</v>
      </c>
      <c r="E30" s="17">
        <v>8893.354800000001</v>
      </c>
      <c r="F30" s="17"/>
      <c r="G30" s="17">
        <v>323.9896</v>
      </c>
      <c r="H30" s="17"/>
      <c r="I30" s="17"/>
      <c r="J30" s="26"/>
      <c r="K30" s="27"/>
      <c r="L30" s="27"/>
      <c r="M30" s="17"/>
      <c r="N30" s="4">
        <f>SUM(Tabla1[[#This Row],[EXTERIOR]:[CREATIVIDADES]])</f>
        <v>16743.665400000005</v>
      </c>
    </row>
    <row r="31" spans="1:14" x14ac:dyDescent="0.25">
      <c r="A31" s="2" t="s">
        <v>35</v>
      </c>
      <c r="B31" s="12" t="s">
        <v>57</v>
      </c>
      <c r="C31" s="11"/>
      <c r="D31" s="11">
        <v>6731.3510000000006</v>
      </c>
      <c r="E31" s="11">
        <v>16200.956200000001</v>
      </c>
      <c r="F31" s="11"/>
      <c r="G31" s="11">
        <v>323.9896</v>
      </c>
      <c r="H31" s="11"/>
      <c r="I31" s="11"/>
      <c r="J31" s="27"/>
      <c r="K31" s="26"/>
      <c r="L31" s="26"/>
      <c r="M31" s="11">
        <v>2395.5</v>
      </c>
      <c r="N31" s="7">
        <f>SUM(Tabla1[[#This Row],[EXTERIOR]:[CREATIVIDADES]])</f>
        <v>25651.796800000004</v>
      </c>
    </row>
    <row r="32" spans="1:14" x14ac:dyDescent="0.25">
      <c r="A32" s="1" t="s">
        <v>36</v>
      </c>
      <c r="B32" s="16" t="s">
        <v>54</v>
      </c>
      <c r="C32" s="17"/>
      <c r="D32" s="17">
        <v>2132.9880000000003</v>
      </c>
      <c r="E32" s="17"/>
      <c r="F32" s="17">
        <v>2297.7754800000002</v>
      </c>
      <c r="G32" s="17"/>
      <c r="H32" s="17"/>
      <c r="I32" s="17"/>
      <c r="J32" s="26"/>
      <c r="K32" s="27"/>
      <c r="L32" s="27"/>
      <c r="M32" s="17"/>
      <c r="N32" s="4">
        <f>SUM(Tabla1[[#This Row],[EXTERIOR]:[CREATIVIDADES]])</f>
        <v>4430.7634800000005</v>
      </c>
    </row>
    <row r="33" spans="1:14" x14ac:dyDescent="0.25">
      <c r="A33" s="2" t="s">
        <v>37</v>
      </c>
      <c r="B33" s="12" t="s">
        <v>54</v>
      </c>
      <c r="C33" s="11"/>
      <c r="D33" s="11">
        <v>1500.4</v>
      </c>
      <c r="E33" s="11">
        <v>3881.2831200000001</v>
      </c>
      <c r="F33" s="11">
        <v>2828.0313599999999</v>
      </c>
      <c r="G33" s="11">
        <v>358.15999999999997</v>
      </c>
      <c r="H33" s="11"/>
      <c r="I33" s="11"/>
      <c r="J33" s="27"/>
      <c r="K33" s="26"/>
      <c r="L33" s="26"/>
      <c r="M33" s="11"/>
      <c r="N33" s="7">
        <f>SUM(Tabla1[[#This Row],[EXTERIOR]:[CREATIVIDADES]])</f>
        <v>8567.8744799999986</v>
      </c>
    </row>
    <row r="34" spans="1:14" x14ac:dyDescent="0.25">
      <c r="A34" s="1" t="s">
        <v>38</v>
      </c>
      <c r="B34" s="16" t="s">
        <v>52</v>
      </c>
      <c r="C34" s="17">
        <v>435.6</v>
      </c>
      <c r="D34" s="17">
        <v>21556.235571199999</v>
      </c>
      <c r="E34" s="17">
        <v>47841.551120000004</v>
      </c>
      <c r="F34" s="17">
        <v>13508.854304000002</v>
      </c>
      <c r="G34" s="17">
        <v>532.4</v>
      </c>
      <c r="H34" s="17"/>
      <c r="I34" s="17">
        <v>21544.292000000001</v>
      </c>
      <c r="J34" s="26"/>
      <c r="K34" s="27">
        <v>3354.12</v>
      </c>
      <c r="L34" s="27">
        <v>1023.66</v>
      </c>
      <c r="M34" s="17">
        <v>2359.5</v>
      </c>
      <c r="N34" s="4">
        <f>SUM(Tabla1[[#This Row],[EXTERIOR]:[CREATIVIDADES]])</f>
        <v>112156.2129952</v>
      </c>
    </row>
    <row r="35" spans="1:14" x14ac:dyDescent="0.25">
      <c r="A35" s="2" t="s">
        <v>39</v>
      </c>
      <c r="B35" s="12" t="s">
        <v>52</v>
      </c>
      <c r="C35" s="11">
        <v>534.3359999999999</v>
      </c>
      <c r="D35" s="11">
        <v>9633.2326288000004</v>
      </c>
      <c r="E35" s="11">
        <v>8622.8472000000002</v>
      </c>
      <c r="F35" s="11">
        <v>5299.9200320000009</v>
      </c>
      <c r="G35" s="11"/>
      <c r="H35" s="11"/>
      <c r="I35" s="11">
        <v>10471.824000000002</v>
      </c>
      <c r="J35" s="27"/>
      <c r="K35" s="26"/>
      <c r="L35" s="26"/>
      <c r="M35" s="11"/>
      <c r="N35" s="7">
        <f>SUM(Tabla1[[#This Row],[EXTERIOR]:[CREATIVIDADES]])</f>
        <v>34562.159860800006</v>
      </c>
    </row>
    <row r="36" spans="1:14" x14ac:dyDescent="0.25">
      <c r="A36" s="1" t="s">
        <v>40</v>
      </c>
      <c r="B36" s="16" t="s">
        <v>13</v>
      </c>
      <c r="C36" s="17"/>
      <c r="D36" s="17">
        <v>2412.0568097999999</v>
      </c>
      <c r="E36" s="17">
        <v>3394.2080259999998</v>
      </c>
      <c r="F36" s="17"/>
      <c r="G36" s="17">
        <v>193.6</v>
      </c>
      <c r="H36" s="17"/>
      <c r="I36" s="17"/>
      <c r="J36" s="26"/>
      <c r="K36" s="27"/>
      <c r="L36" s="27"/>
      <c r="M36" s="17"/>
      <c r="N36" s="4">
        <f>SUM(Tabla1[[#This Row],[EXTERIOR]:[CREATIVIDADES]])</f>
        <v>5999.8648358</v>
      </c>
    </row>
    <row r="37" spans="1:14" x14ac:dyDescent="0.25">
      <c r="A37" s="2" t="s">
        <v>41</v>
      </c>
      <c r="B37" s="12" t="s">
        <v>55</v>
      </c>
      <c r="C37" s="11"/>
      <c r="D37" s="11"/>
      <c r="E37" s="11"/>
      <c r="F37" s="11">
        <v>2881.3754199999998</v>
      </c>
      <c r="G37" s="11">
        <v>617.58399999999995</v>
      </c>
      <c r="H37" s="11"/>
      <c r="I37" s="11"/>
      <c r="J37" s="27"/>
      <c r="K37" s="26"/>
      <c r="L37" s="26"/>
      <c r="M37" s="11"/>
      <c r="N37" s="7">
        <f>SUM(Tabla1[[#This Row],[EXTERIOR]:[CREATIVIDADES]])</f>
        <v>3498.9594199999997</v>
      </c>
    </row>
    <row r="38" spans="1:14" x14ac:dyDescent="0.25">
      <c r="A38" s="1" t="s">
        <v>42</v>
      </c>
      <c r="B38" s="16" t="s">
        <v>53</v>
      </c>
      <c r="C38" s="17"/>
      <c r="D38" s="17"/>
      <c r="E38" s="17"/>
      <c r="F38" s="17"/>
      <c r="G38" s="17"/>
      <c r="H38" s="17"/>
      <c r="I38" s="17">
        <v>392.04</v>
      </c>
      <c r="J38" s="23"/>
      <c r="K38" s="27"/>
      <c r="L38" s="27"/>
      <c r="M38" s="17"/>
      <c r="N38" s="4">
        <f>SUM(Tabla1[[#This Row],[EXTERIOR]:[CREATIVIDADES]])</f>
        <v>392.04</v>
      </c>
    </row>
    <row r="39" spans="1:14" x14ac:dyDescent="0.25">
      <c r="A39" s="3" t="s">
        <v>43</v>
      </c>
      <c r="B39" s="13" t="s">
        <v>22</v>
      </c>
      <c r="C39" s="14">
        <v>2885.1239999999998</v>
      </c>
      <c r="D39" s="14">
        <v>9374.1119999999992</v>
      </c>
      <c r="E39" s="14"/>
      <c r="F39" s="14">
        <v>7249.7875999999997</v>
      </c>
      <c r="G39" s="14"/>
      <c r="H39" s="14">
        <v>8082.8</v>
      </c>
      <c r="I39" s="14"/>
      <c r="J39" s="26"/>
      <c r="K39" s="23">
        <v>5104.3900000000003</v>
      </c>
      <c r="L39" s="23"/>
      <c r="M39" s="14">
        <v>2359.5</v>
      </c>
      <c r="N39" s="8">
        <f>SUM(Tabla1[[#This Row],[EXTERIOR]:[CREATIVIDADES]])</f>
        <v>35055.713600000003</v>
      </c>
    </row>
    <row r="40" spans="1:14" x14ac:dyDescent="0.25">
      <c r="A40" s="2" t="s">
        <v>44</v>
      </c>
      <c r="B40" s="12" t="s">
        <v>22</v>
      </c>
      <c r="C40" s="11"/>
      <c r="D40" s="11">
        <v>5360.6388000000006</v>
      </c>
      <c r="E40" s="11">
        <v>14454.345400000002</v>
      </c>
      <c r="F40" s="11"/>
      <c r="G40" s="11"/>
      <c r="H40" s="11">
        <v>1718.2</v>
      </c>
      <c r="I40" s="11">
        <v>7428.9160000000002</v>
      </c>
      <c r="J40" s="26"/>
      <c r="K40" s="26"/>
      <c r="L40" s="26"/>
      <c r="M40" s="11">
        <v>2359.5</v>
      </c>
      <c r="N40" s="7">
        <f>SUM(Tabla1[[#This Row],[EXTERIOR]:[CREATIVIDADES]])</f>
        <v>31321.600200000004</v>
      </c>
    </row>
    <row r="41" spans="1:14" x14ac:dyDescent="0.25">
      <c r="A41" s="2" t="s">
        <v>45</v>
      </c>
      <c r="B41" s="12" t="s">
        <v>22</v>
      </c>
      <c r="C41" s="11"/>
      <c r="D41" s="11">
        <v>5343.6988000000001</v>
      </c>
      <c r="E41" s="11">
        <v>13522.040400000002</v>
      </c>
      <c r="F41" s="11"/>
      <c r="G41" s="11"/>
      <c r="H41" s="11">
        <v>4743.2</v>
      </c>
      <c r="I41" s="11">
        <v>7428.9160000000002</v>
      </c>
      <c r="J41" s="26"/>
      <c r="K41" s="26"/>
      <c r="L41" s="26"/>
      <c r="M41" s="11"/>
      <c r="N41" s="7">
        <f>SUM(Tabla1[[#This Row],[EXTERIOR]:[CREATIVIDADES]])</f>
        <v>31037.855200000005</v>
      </c>
    </row>
    <row r="42" spans="1:14" x14ac:dyDescent="0.25">
      <c r="A42" s="2" t="s">
        <v>46</v>
      </c>
      <c r="B42" s="12" t="s">
        <v>54</v>
      </c>
      <c r="C42" s="11"/>
      <c r="D42" s="11">
        <v>4734.5973839999997</v>
      </c>
      <c r="E42" s="11">
        <v>2765.1888000000004</v>
      </c>
      <c r="F42" s="11"/>
      <c r="G42" s="11">
        <v>395.91199999999998</v>
      </c>
      <c r="H42" s="11"/>
      <c r="I42" s="11"/>
      <c r="J42" s="26"/>
      <c r="K42" s="26"/>
      <c r="L42" s="26"/>
      <c r="M42" s="11"/>
      <c r="N42" s="7">
        <f>SUM(Tabla1[[#This Row],[EXTERIOR]:[CREATIVIDADES]])</f>
        <v>7895.6981840000008</v>
      </c>
    </row>
    <row r="43" spans="1:14" x14ac:dyDescent="0.25">
      <c r="A43" s="2" t="s">
        <v>47</v>
      </c>
      <c r="B43" s="12" t="s">
        <v>54</v>
      </c>
      <c r="C43" s="11"/>
      <c r="D43" s="11">
        <v>4032.7973839999991</v>
      </c>
      <c r="E43" s="11">
        <v>7675.0687200000002</v>
      </c>
      <c r="F43" s="11"/>
      <c r="G43" s="11">
        <v>395.91199999999998</v>
      </c>
      <c r="H43" s="11"/>
      <c r="I43" s="11"/>
      <c r="J43" s="23"/>
      <c r="K43" s="26"/>
      <c r="L43" s="26"/>
      <c r="M43" s="11"/>
      <c r="N43" s="7">
        <f>SUM(Tabla1[[#This Row],[EXTERIOR]:[CREATIVIDADES]])</f>
        <v>12103.778103999999</v>
      </c>
    </row>
    <row r="44" spans="1:14" x14ac:dyDescent="0.25">
      <c r="A44" s="3" t="s">
        <v>48</v>
      </c>
      <c r="B44" s="13" t="s">
        <v>52</v>
      </c>
      <c r="C44" s="14"/>
      <c r="D44" s="14">
        <v>10057.181200000001</v>
      </c>
      <c r="E44" s="14">
        <v>23583.537185999998</v>
      </c>
      <c r="F44" s="14">
        <v>19545.195339999995</v>
      </c>
      <c r="G44" s="14">
        <v>472.40820000000002</v>
      </c>
      <c r="H44" s="14"/>
      <c r="I44" s="14">
        <v>11341.088</v>
      </c>
      <c r="J44" s="23"/>
      <c r="K44" s="23"/>
      <c r="L44" s="23"/>
      <c r="M44" s="14">
        <v>2359.5</v>
      </c>
      <c r="N44" s="8">
        <f>SUM(Tabla1[[#This Row],[EXTERIOR]:[CREATIVIDADES]])</f>
        <v>67358.909925999993</v>
      </c>
    </row>
    <row r="45" spans="1:14" x14ac:dyDescent="0.25">
      <c r="A45" s="3" t="s">
        <v>49</v>
      </c>
      <c r="B45" s="13" t="s">
        <v>54</v>
      </c>
      <c r="C45" s="14"/>
      <c r="D45" s="14">
        <v>2529.9163999999996</v>
      </c>
      <c r="E45" s="14">
        <v>9851.2633999999998</v>
      </c>
      <c r="F45" s="14">
        <v>2615.56504</v>
      </c>
      <c r="G45" s="14"/>
      <c r="H45" s="14"/>
      <c r="I45" s="14"/>
      <c r="J45" s="23"/>
      <c r="K45" s="23"/>
      <c r="L45" s="23"/>
      <c r="M45" s="14"/>
      <c r="N45" s="8">
        <f>SUM(Tabla1[[#This Row],[EXTERIOR]:[CREATIVIDADES]])</f>
        <v>14996.744839999999</v>
      </c>
    </row>
    <row r="46" spans="1:14" x14ac:dyDescent="0.25">
      <c r="A46" s="20" t="s">
        <v>63</v>
      </c>
      <c r="B46" s="21" t="s">
        <v>64</v>
      </c>
      <c r="C46" s="22"/>
      <c r="D46" s="22"/>
      <c r="E46" s="22">
        <v>4219</v>
      </c>
      <c r="F46" s="22"/>
      <c r="G46" s="22"/>
      <c r="H46" s="22"/>
      <c r="I46" s="22"/>
      <c r="J46" s="23"/>
      <c r="K46" s="23"/>
      <c r="L46" s="23"/>
      <c r="M46" s="23"/>
      <c r="N46" s="24">
        <f>SUM(Tabla1[[#This Row],[EXTERIOR]:[CREATIVIDADES]])</f>
        <v>4219</v>
      </c>
    </row>
    <row r="47" spans="1:14" x14ac:dyDescent="0.25">
      <c r="A47" s="18" t="s">
        <v>50</v>
      </c>
      <c r="B47" s="18"/>
      <c r="C47" s="19">
        <f>SUBTOTAL(109,Tabla1[EXTERIOR])</f>
        <v>50643.085999999996</v>
      </c>
      <c r="D47" s="19">
        <f>SUBTOTAL(109,Tabla1[ON LINE])</f>
        <v>186196.19462179998</v>
      </c>
      <c r="E47" s="19">
        <f>SUBTOTAL(109,Tabla1[PRENSA])</f>
        <v>283082.73561199999</v>
      </c>
      <c r="F47" s="19">
        <f>SUBTOTAL(109,Tabla1[RADIO])</f>
        <v>220548.22944</v>
      </c>
      <c r="G47" s="19">
        <f>SUBTOTAL(109,Tabla1[REDES SOCIALES])</f>
        <v>8158.8606</v>
      </c>
      <c r="H47" s="19">
        <f>SUBTOTAL(109,Tabla1[REVISTAS])</f>
        <v>20352.2</v>
      </c>
      <c r="I47" s="19">
        <f>SUBTOTAL(109,Tabla1[TELEVISIÓN])</f>
        <v>111046.54000000001</v>
      </c>
      <c r="J47" s="4">
        <f>SUBTOTAL(109,Tabla1[COLOCACION EXTERIOR VALLAS])</f>
        <v>4174.5</v>
      </c>
      <c r="K47" s="19">
        <f>SUBTOTAL(109,Tabla1[COLOCACION EXTERIOR AUTOBUSES])</f>
        <v>17347.169999999998</v>
      </c>
      <c r="L47" s="19">
        <f>SUBTOTAL(109,Tabla1[LONAS/ROLLERS])</f>
        <v>4020.8299999999995</v>
      </c>
      <c r="M47" s="19">
        <f>SUBTOTAL(109,Tabla1[CREATIVIDADES])</f>
        <v>21271.5</v>
      </c>
      <c r="N47" s="19">
        <f>SUBTOTAL(109,Tabla1[TOTAL CAMPAÑA])</f>
        <v>926841.84627380013</v>
      </c>
    </row>
    <row r="50" spans="2:14" ht="29.25" customHeight="1" x14ac:dyDescent="0.25">
      <c r="B50" s="29"/>
      <c r="C50" s="37" t="s">
        <v>69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2:14" x14ac:dyDescent="0.25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</sheetData>
  <mergeCells count="2">
    <mergeCell ref="A2:M2"/>
    <mergeCell ref="C50:N5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fitToHeight="0" orientation="landscape" r:id="rId1"/>
  <headerFooter>
    <oddHeader>&amp;L&amp;G&amp;R&amp;"-,Negrita"&amp;K0070C0TRANSPARENCIA</oddHeader>
  </headerFooter>
  <ignoredErrors>
    <ignoredError sqref="L14:L15 L12 L16 K21:L40 L17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CARAVACA GIMENEZ, JESUS</dc:creator>
  <cp:lastModifiedBy>TORREGROSA TRIVES, JORGE MANUEL</cp:lastModifiedBy>
  <cp:lastPrinted>2020-06-25T07:49:38Z</cp:lastPrinted>
  <dcterms:created xsi:type="dcterms:W3CDTF">2020-06-17T11:51:02Z</dcterms:created>
  <dcterms:modified xsi:type="dcterms:W3CDTF">2020-07-17T08:55:57Z</dcterms:modified>
</cp:coreProperties>
</file>