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omero\Documents\_copias\transparencia\contratos\estadísticas 2025\"/>
    </mc:Choice>
  </mc:AlternateContent>
  <bookViews>
    <workbookView xWindow="-108" yWindow="-108" windowWidth="23256" windowHeight="12576"/>
  </bookViews>
  <sheets>
    <sheet name="VOLUM GLOBAL" sheetId="5" r:id="rId1"/>
    <sheet name="QUADRE INDIVIDUAL" sheetId="1" r:id="rId2"/>
    <sheet name="TOTALS" sheetId="7" r:id="rId3"/>
    <sheet name="Gràfic TOTALS - Imports" sheetId="12" r:id="rId4"/>
    <sheet name="Gràfic TOTALS - Contractes" sheetId="13" r:id="rId5"/>
    <sheet name="Gràfic TOTALS - Percentatges" sheetId="14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7" l="1"/>
  <c r="D10" i="7"/>
  <c r="E10" i="7"/>
  <c r="H10" i="7" s="1"/>
  <c r="F10" i="7"/>
  <c r="G10" i="7"/>
  <c r="C11" i="7"/>
  <c r="D11" i="7"/>
  <c r="E11" i="7"/>
  <c r="F11" i="7"/>
  <c r="H11" i="7" s="1"/>
  <c r="G11" i="7"/>
  <c r="C12" i="7"/>
  <c r="D12" i="7"/>
  <c r="E12" i="7"/>
  <c r="H12" i="7" s="1"/>
  <c r="F12" i="7"/>
  <c r="G12" i="7"/>
  <c r="E15" i="7" l="1"/>
  <c r="E25" i="5"/>
  <c r="C25" i="5"/>
  <c r="K31" i="1"/>
  <c r="G27" i="7" s="1"/>
  <c r="J31" i="1"/>
  <c r="G15" i="7" s="1"/>
  <c r="K30" i="1"/>
  <c r="F27" i="7" s="1"/>
  <c r="J30" i="1"/>
  <c r="F15" i="7" s="1"/>
  <c r="K29" i="1"/>
  <c r="E27" i="7" s="1"/>
  <c r="J29" i="1"/>
  <c r="K28" i="1"/>
  <c r="D27" i="7" s="1"/>
  <c r="J28" i="1"/>
  <c r="D15" i="7" s="1"/>
  <c r="K27" i="1"/>
  <c r="C27" i="7" s="1"/>
  <c r="J27" i="1"/>
  <c r="C15" i="7" s="1"/>
  <c r="E21" i="5"/>
  <c r="E22" i="5"/>
  <c r="E23" i="5"/>
  <c r="E24" i="5"/>
  <c r="C21" i="5"/>
  <c r="C22" i="5"/>
  <c r="C23" i="5"/>
  <c r="C24" i="5"/>
  <c r="E20" i="5"/>
  <c r="C20" i="5"/>
  <c r="J32" i="1" l="1"/>
  <c r="K32" i="1"/>
  <c r="L28" i="1" s="1"/>
  <c r="L31" i="1" l="1"/>
  <c r="L30" i="1"/>
  <c r="L29" i="1"/>
  <c r="L27" i="1"/>
  <c r="H15" i="7"/>
  <c r="E31" i="1"/>
  <c r="G26" i="7" s="1"/>
  <c r="D31" i="1"/>
  <c r="G14" i="7" s="1"/>
  <c r="E30" i="1"/>
  <c r="F26" i="7" s="1"/>
  <c r="D30" i="1"/>
  <c r="F14" i="7" s="1"/>
  <c r="E29" i="1"/>
  <c r="E26" i="7" s="1"/>
  <c r="D29" i="1"/>
  <c r="E14" i="7" s="1"/>
  <c r="E28" i="1"/>
  <c r="D28" i="1"/>
  <c r="D14" i="7" s="1"/>
  <c r="E27" i="1"/>
  <c r="C26" i="7" s="1"/>
  <c r="D27" i="1"/>
  <c r="C14" i="7" s="1"/>
  <c r="K22" i="1"/>
  <c r="G25" i="7" s="1"/>
  <c r="J22" i="1"/>
  <c r="G13" i="7" s="1"/>
  <c r="K21" i="1"/>
  <c r="F25" i="7" s="1"/>
  <c r="J21" i="1"/>
  <c r="F13" i="7" s="1"/>
  <c r="K20" i="1"/>
  <c r="E25" i="7" s="1"/>
  <c r="J20" i="1"/>
  <c r="E13" i="7" s="1"/>
  <c r="K19" i="1"/>
  <c r="D25" i="7" s="1"/>
  <c r="J19" i="1"/>
  <c r="D13" i="7" s="1"/>
  <c r="K18" i="1"/>
  <c r="C25" i="7" s="1"/>
  <c r="J18" i="1"/>
  <c r="C13" i="7" s="1"/>
  <c r="E22" i="1"/>
  <c r="G24" i="7" s="1"/>
  <c r="D22" i="1"/>
  <c r="E21" i="1"/>
  <c r="F24" i="7" s="1"/>
  <c r="D21" i="1"/>
  <c r="E20" i="1"/>
  <c r="E24" i="7" s="1"/>
  <c r="D20" i="1"/>
  <c r="E19" i="1"/>
  <c r="D24" i="7" s="1"/>
  <c r="D19" i="1"/>
  <c r="E18" i="1"/>
  <c r="C24" i="7" s="1"/>
  <c r="D18" i="1"/>
  <c r="K13" i="1"/>
  <c r="G23" i="7" s="1"/>
  <c r="J13" i="1"/>
  <c r="K12" i="1"/>
  <c r="F23" i="7" s="1"/>
  <c r="J12" i="1"/>
  <c r="K11" i="1"/>
  <c r="E23" i="7" s="1"/>
  <c r="J11" i="1"/>
  <c r="K10" i="1"/>
  <c r="D23" i="7" s="1"/>
  <c r="J10" i="1"/>
  <c r="K9" i="1"/>
  <c r="C23" i="7" s="1"/>
  <c r="J9" i="1"/>
  <c r="E13" i="1"/>
  <c r="D13" i="1"/>
  <c r="E12" i="1"/>
  <c r="D12" i="1"/>
  <c r="E11" i="1"/>
  <c r="D11" i="1"/>
  <c r="E10" i="1"/>
  <c r="D22" i="7" s="1"/>
  <c r="D10" i="1"/>
  <c r="E9" i="1"/>
  <c r="C22" i="7" s="1"/>
  <c r="D9" i="1"/>
  <c r="D16" i="5"/>
  <c r="E11" i="5" s="1"/>
  <c r="M25" i="5"/>
  <c r="H13" i="7" l="1"/>
  <c r="H14" i="7"/>
  <c r="E32" i="1"/>
  <c r="E12" i="5"/>
  <c r="E15" i="5"/>
  <c r="E14" i="1"/>
  <c r="D32" i="1"/>
  <c r="D26" i="7"/>
  <c r="H23" i="7"/>
  <c r="E14" i="5"/>
  <c r="E10" i="5"/>
  <c r="E13" i="5"/>
  <c r="H16" i="7" l="1"/>
  <c r="L32" i="1"/>
  <c r="D14" i="1"/>
  <c r="F9" i="1"/>
  <c r="F13" i="1" l="1"/>
  <c r="F12" i="1"/>
  <c r="F11" i="1"/>
  <c r="F10" i="1"/>
  <c r="F14" i="1" l="1"/>
  <c r="G22" i="7"/>
  <c r="F22" i="7"/>
  <c r="E22" i="7"/>
  <c r="P16" i="5"/>
  <c r="M16" i="5"/>
  <c r="O16" i="5"/>
  <c r="L16" i="5"/>
  <c r="J16" i="5"/>
  <c r="I16" i="5"/>
  <c r="G16" i="5"/>
  <c r="H15" i="5" s="1"/>
  <c r="F16" i="5"/>
  <c r="C16" i="5"/>
  <c r="K13" i="5" l="1"/>
  <c r="K14" i="5"/>
  <c r="K11" i="5"/>
  <c r="K12" i="5"/>
  <c r="K15" i="5"/>
  <c r="Q11" i="5"/>
  <c r="Q14" i="5"/>
  <c r="Q12" i="5"/>
  <c r="Q15" i="5"/>
  <c r="Q13" i="5"/>
  <c r="N13" i="5"/>
  <c r="N14" i="5"/>
  <c r="N11" i="5"/>
  <c r="N12" i="5"/>
  <c r="H10" i="5"/>
  <c r="Q10" i="5"/>
  <c r="K10" i="5"/>
  <c r="H14" i="5"/>
  <c r="H11" i="5"/>
  <c r="H24" i="7"/>
  <c r="F28" i="7"/>
  <c r="H27" i="7"/>
  <c r="H25" i="7"/>
  <c r="C16" i="7"/>
  <c r="G28" i="7"/>
  <c r="E28" i="7"/>
  <c r="H22" i="7"/>
  <c r="D28" i="7"/>
  <c r="F16" i="7"/>
  <c r="E16" i="7"/>
  <c r="N10" i="5"/>
  <c r="H12" i="5"/>
  <c r="H13" i="5"/>
  <c r="C26" i="5"/>
  <c r="H26" i="7" l="1"/>
  <c r="H28" i="7" s="1"/>
  <c r="E26" i="5"/>
  <c r="N16" i="5"/>
  <c r="Q16" i="5"/>
  <c r="H16" i="5"/>
  <c r="D33" i="7" l="1"/>
  <c r="G33" i="7"/>
  <c r="E33" i="7"/>
  <c r="F33" i="7"/>
  <c r="C28" i="7"/>
  <c r="C33" i="7" s="1"/>
  <c r="D16" i="7"/>
  <c r="E16" i="5" l="1"/>
  <c r="K23" i="1"/>
  <c r="J23" i="1"/>
  <c r="E23" i="1"/>
  <c r="D23" i="1"/>
  <c r="K14" i="1"/>
  <c r="L9" i="1" s="1"/>
  <c r="J14" i="1"/>
  <c r="G16" i="7" l="1"/>
  <c r="F22" i="1"/>
  <c r="F21" i="1"/>
  <c r="L12" i="1"/>
  <c r="L13" i="1"/>
  <c r="L22" i="1"/>
  <c r="L21" i="1"/>
  <c r="L20" i="1" l="1"/>
  <c r="L19" i="1"/>
  <c r="L18" i="1"/>
  <c r="L23" i="1" l="1"/>
  <c r="K16" i="5"/>
  <c r="L11" i="1"/>
  <c r="L10" i="1"/>
  <c r="L14" i="1" l="1"/>
  <c r="F31" i="1" l="1"/>
  <c r="F30" i="1"/>
  <c r="F28" i="1"/>
  <c r="F29" i="1"/>
  <c r="F19" i="1"/>
  <c r="F20" i="1"/>
  <c r="F18" i="1"/>
  <c r="F27" i="1"/>
  <c r="F32" i="1" l="1"/>
  <c r="F23" i="1"/>
</calcChain>
</file>

<file path=xl/sharedStrings.xml><?xml version="1.0" encoding="utf-8"?>
<sst xmlns="http://schemas.openxmlformats.org/spreadsheetml/2006/main" count="149" uniqueCount="34">
  <si>
    <t>%</t>
  </si>
  <si>
    <t>% sobre total</t>
  </si>
  <si>
    <t>PATRIMONIAL</t>
  </si>
  <si>
    <t>Document reelaborat per Transparència</t>
  </si>
  <si>
    <r>
      <t xml:space="preserve">Font: </t>
    </r>
    <r>
      <rPr>
        <b/>
        <sz val="10"/>
        <color theme="1"/>
        <rFont val="Calibri"/>
        <family val="2"/>
        <scheme val="minor"/>
      </rPr>
      <t>CONTRATACIÓN, REGISTRO CONTRATOS MENORES Y TRANSPARENCIA</t>
    </r>
  </si>
  <si>
    <r>
      <t>Versió núm. 1:</t>
    </r>
    <r>
      <rPr>
        <sz val="10"/>
        <color theme="1"/>
        <rFont val="Calibri"/>
        <family val="2"/>
        <scheme val="minor"/>
      </rPr>
      <t xml:space="preserve"> 22 d'abril de 2026</t>
    </r>
  </si>
  <si>
    <t>DADES ESTADÍSTIQUES DE CONTRACTES DE LA DIPUTACIÓ D'ALACANT ADJUDICATS
ANY 2025</t>
  </si>
  <si>
    <t>OBRES</t>
  </si>
  <si>
    <t>Número
Contractes</t>
  </si>
  <si>
    <t>Import amb IVA</t>
  </si>
  <si>
    <t>SERVEIS</t>
  </si>
  <si>
    <t>SUBMINISTRAMENTS</t>
  </si>
  <si>
    <t>PRIVAT</t>
  </si>
  <si>
    <t>PROCEDIMENT OBERT</t>
  </si>
  <si>
    <t>PROCEDIMENT OBERT SIMPLIFICAT</t>
  </si>
  <si>
    <t>PROCEDIMENT NEGOCIAT AMB PUBLICITAT</t>
  </si>
  <si>
    <t>PROCEDIMENT NEGOCIAT SENSE PUBLICITAT</t>
  </si>
  <si>
    <t xml:space="preserve">
PROCEDIMENT RESTRINGIT</t>
  </si>
  <si>
    <t>CONTRACTES MENORS</t>
  </si>
  <si>
    <t>Sumes totals</t>
  </si>
  <si>
    <t>Núm. Total Contractes</t>
  </si>
  <si>
    <t>Totals imports amb IVA</t>
  </si>
  <si>
    <r>
      <t xml:space="preserve">Font: </t>
    </r>
    <r>
      <rPr>
        <b/>
        <sz val="11"/>
        <color theme="1"/>
        <rFont val="Calibri"/>
        <family val="2"/>
        <scheme val="minor"/>
      </rPr>
      <t>CONTRATACIÓN, REGISTRO CONTRATOS MENORES Y TRANSPARENCIA</t>
    </r>
  </si>
  <si>
    <t>DADES ESTADÍSTIQUES SOBRE EL PERCENTATGE EN VOLUM PRESSUPOSTARI DE CONTRACTES ADJUDICATS A TRAVÉS DE CADASCUN DELS PROCEDIMENTS PREVISTOS EN LA LEGISLACIÓ DE CONTRACTES DEL SECTOR PÚBLIC - ANY 2025</t>
  </si>
  <si>
    <t>Tipus de Contractes</t>
  </si>
  <si>
    <t>Núm. Contractes</t>
  </si>
  <si>
    <t>Preu amb IVA</t>
  </si>
  <si>
    <t>PROCEDIMENT RESTRINGIT</t>
  </si>
  <si>
    <r>
      <t xml:space="preserve">Versió núm. 1: </t>
    </r>
    <r>
      <rPr>
        <sz val="10"/>
        <color theme="1"/>
        <rFont val="Calibri"/>
        <family val="2"/>
        <scheme val="minor"/>
      </rPr>
      <t>22 d'abril de 2026</t>
    </r>
  </si>
  <si>
    <t>DADES ESTADÍSTIQUES SOBRE EL PERCENTATGE EN VOLUM PRESSUPOSTARI DE CONTRACTES ADJUDICATS
A TRAVÉS DE CADASCUN DELS PROCEDIMENTS PREVISTOS EN LA LEGISLACIÓ DE CONTRACTES DEL SECTOR PÚBLIC ANY 2025</t>
  </si>
  <si>
    <t>Número de Contractes adjudicats any 2025</t>
  </si>
  <si>
    <t>Imports Totals contractes adjudicats any 2025</t>
  </si>
  <si>
    <t>% Totals contractes adjudicats any 2025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</si>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</sst>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&quot;€&quot;;[Red]#,##0.00\ &quot;€&quot;"/>
    <numFmt numFmtId="165" formatCode="#,##0.00;[Red]#,##0.00"/>
    <numFmt numFmtId="166" formatCode="#,##0.00\ &quot;€&quot;"/>
    <numFmt numFmtId="167" formatCode="#,##0;[Red]#,##0"/>
    <numFmt numFmtId="168" formatCode="#,##0.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6E86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 style="thin">
        <color auto="1"/>
      </left>
      <right style="thick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ck">
        <color indexed="64"/>
      </right>
      <top style="thin">
        <color theme="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ck">
        <color indexed="64"/>
      </right>
      <top style="thin">
        <color theme="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rgb="FF006E86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 style="medium">
        <color theme="0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medium">
        <color theme="0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0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6" fontId="9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  <xf numFmtId="166" fontId="0" fillId="3" borderId="1" xfId="0" applyNumberFormat="1" applyFill="1" applyBorder="1" applyAlignment="1">
      <alignment horizontal="right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6" fontId="7" fillId="5" borderId="9" xfId="0" applyNumberFormat="1" applyFont="1" applyFill="1" applyBorder="1" applyAlignment="1">
      <alignment horizontal="right" vertical="center"/>
    </xf>
    <xf numFmtId="166" fontId="7" fillId="5" borderId="10" xfId="0" applyNumberFormat="1" applyFont="1" applyFill="1" applyBorder="1" applyAlignment="1">
      <alignment horizontal="right" vertical="center"/>
    </xf>
    <xf numFmtId="166" fontId="7" fillId="5" borderId="11" xfId="0" applyNumberFormat="1" applyFont="1" applyFill="1" applyBorder="1" applyAlignment="1">
      <alignment horizontal="right" vertical="center"/>
    </xf>
    <xf numFmtId="3" fontId="7" fillId="5" borderId="9" xfId="0" applyNumberFormat="1" applyFont="1" applyFill="1" applyBorder="1" applyAlignment="1">
      <alignment horizontal="center" vertical="center"/>
    </xf>
    <xf numFmtId="3" fontId="7" fillId="5" borderId="10" xfId="0" applyNumberFormat="1" applyFont="1" applyFill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/>
    </xf>
    <xf numFmtId="166" fontId="14" fillId="8" borderId="1" xfId="0" applyNumberFormat="1" applyFont="1" applyFill="1" applyBorder="1" applyAlignment="1">
      <alignment horizontal="right" vertical="center"/>
    </xf>
    <xf numFmtId="164" fontId="14" fillId="8" borderId="1" xfId="0" applyNumberFormat="1" applyFont="1" applyFill="1" applyBorder="1" applyAlignment="1">
      <alignment horizontal="right"/>
    </xf>
    <xf numFmtId="3" fontId="7" fillId="7" borderId="2" xfId="0" applyNumberFormat="1" applyFont="1" applyFill="1" applyBorder="1" applyAlignment="1">
      <alignment horizontal="center" vertical="center"/>
    </xf>
    <xf numFmtId="166" fontId="7" fillId="7" borderId="2" xfId="0" applyNumberFormat="1" applyFont="1" applyFill="1" applyBorder="1" applyAlignment="1">
      <alignment horizontal="center" vertical="center"/>
    </xf>
    <xf numFmtId="166" fontId="10" fillId="6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" fontId="0" fillId="3" borderId="19" xfId="0" applyNumberForma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 wrapText="1"/>
    </xf>
    <xf numFmtId="2" fontId="9" fillId="3" borderId="22" xfId="0" applyNumberFormat="1" applyFont="1" applyFill="1" applyBorder="1" applyAlignment="1">
      <alignment horizontal="right" vertical="center"/>
    </xf>
    <xf numFmtId="4" fontId="9" fillId="3" borderId="22" xfId="0" applyNumberFormat="1" applyFont="1" applyFill="1" applyBorder="1" applyAlignment="1">
      <alignment horizontal="right" vertical="center"/>
    </xf>
    <xf numFmtId="1" fontId="14" fillId="8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167" fontId="14" fillId="8" borderId="1" xfId="0" applyNumberFormat="1" applyFont="1" applyFill="1" applyBorder="1" applyAlignment="1">
      <alignment horizontal="center"/>
    </xf>
    <xf numFmtId="3" fontId="14" fillId="8" borderId="1" xfId="0" applyNumberFormat="1" applyFont="1" applyFill="1" applyBorder="1" applyAlignment="1">
      <alignment horizontal="center"/>
    </xf>
    <xf numFmtId="166" fontId="7" fillId="5" borderId="31" xfId="0" applyNumberFormat="1" applyFont="1" applyFill="1" applyBorder="1" applyAlignment="1">
      <alignment horizontal="right" vertical="center"/>
    </xf>
    <xf numFmtId="3" fontId="7" fillId="5" borderId="31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left" vertical="center" wrapText="1"/>
    </xf>
    <xf numFmtId="168" fontId="19" fillId="3" borderId="2" xfId="0" applyNumberFormat="1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166" fontId="8" fillId="7" borderId="20" xfId="0" applyNumberFormat="1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9" fontId="8" fillId="5" borderId="1" xfId="1" applyFont="1" applyFill="1" applyBorder="1" applyAlignment="1">
      <alignment horizontal="center" vertical="center"/>
    </xf>
    <xf numFmtId="1" fontId="0" fillId="3" borderId="19" xfId="0" applyNumberForma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166" fontId="6" fillId="6" borderId="1" xfId="0" applyNumberFormat="1" applyFont="1" applyFill="1" applyBorder="1" applyAlignment="1">
      <alignment horizontal="right" vertical="center"/>
    </xf>
    <xf numFmtId="0" fontId="7" fillId="7" borderId="28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166" fontId="7" fillId="7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31869B"/>
      <color rgb="FFE64ACC"/>
      <color rgb="FF006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VOLUM DE CONTRACTES EN EUROS (€) - ANY 2025</a:t>
            </a:r>
          </a:p>
        </c:rich>
      </c:tx>
      <c:overlay val="0"/>
      <c:spPr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151130516435165"/>
          <c:y val="8.8067394411609309E-2"/>
          <c:w val="0.87752788963936357"/>
          <c:h val="0.785059183949848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TOTALS!$C$21</c:f>
              <c:strCache>
                <c:ptCount val="1"/>
                <c:pt idx="0">
                  <c:v>OBRES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4.1103019486067698E-3"/>
                  <c:y val="-0.14703890794753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D5-4E03-B0A6-F7910C5378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TOTALS!$C$28</c:f>
              <c:numCache>
                <c:formatCode>#,##0.00\ "€"</c:formatCode>
                <c:ptCount val="1"/>
                <c:pt idx="0">
                  <c:v>19110003.310000002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5-4535-8083-B0A69BEF50CA}"/>
            </c:ext>
          </c:extLst>
        </c:ser>
        <c:ser>
          <c:idx val="1"/>
          <c:order val="1"/>
          <c:tx>
            <c:strRef>
              <c:f>TOTALS!$D$21</c:f>
              <c:strCache>
                <c:ptCount val="1"/>
                <c:pt idx="0">
                  <c:v>SERVEIS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9.5907045467491289E-3"/>
                  <c:y val="-8.6886627423545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D2-445A-B324-DC47917C8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TOTALS!$D$28</c:f>
              <c:numCache>
                <c:formatCode>#,##0.00\ "€"</c:formatCode>
                <c:ptCount val="1"/>
                <c:pt idx="0">
                  <c:v>21370764.279999997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1A75-4535-8083-B0A69BEF50CA}"/>
            </c:ext>
          </c:extLst>
        </c:ser>
        <c:ser>
          <c:idx val="2"/>
          <c:order val="2"/>
          <c:tx>
            <c:strRef>
              <c:f>TOTALS!$E$21</c:f>
              <c:strCache>
                <c:ptCount val="1"/>
                <c:pt idx="0">
                  <c:v>SUBMINISTRAMENTS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chemeClr val="bg1">
                  <a:lumMod val="85000"/>
                  <a:alpha val="63000"/>
                </a:scheme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chemeClr val="bg1">
                    <a:lumMod val="85000"/>
                    <a:alpha val="63000"/>
                  </a:scheme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F1D2-445A-B324-DC47917C86F8}"/>
              </c:ext>
            </c:extLst>
          </c:dPt>
          <c:dLbls>
            <c:dLbl>
              <c:idx val="0"/>
              <c:layout>
                <c:manualLayout>
                  <c:x val="1.0960805196284618E-2"/>
                  <c:y val="-6.4608005007251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D2-445A-B324-DC47917C8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TOTALS!$E$28</c:f>
              <c:numCache>
                <c:formatCode>#,##0.00\ "€"</c:formatCode>
                <c:ptCount val="1"/>
                <c:pt idx="0">
                  <c:v>643600310.69000006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1A75-4535-8083-B0A69BEF50CA}"/>
            </c:ext>
          </c:extLst>
        </c:ser>
        <c:ser>
          <c:idx val="3"/>
          <c:order val="3"/>
          <c:tx>
            <c:strRef>
              <c:f>TOTALS!$F$21</c:f>
              <c:strCache>
                <c:ptCount val="1"/>
                <c:pt idx="0">
                  <c:v>PATRIMONIAL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3.5622616887925333E-2"/>
                  <c:y val="-6.4608005007252112E-2"/>
                </c:manualLayout>
              </c:layout>
              <c:tx>
                <c:rich>
                  <a:bodyPr/>
                  <a:lstStyle/>
                  <a:p>
                    <a:fld id="{AA321532-6F2F-4CD7-AB5F-051E6C018601}" type="VALUE">
                      <a:rPr lang="en-US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1D2-445A-B324-DC47917C8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TOTALS!$F$28</c:f>
              <c:numCache>
                <c:formatCode>#,##0.00\ "€"</c:formatCode>
                <c:ptCount val="1"/>
                <c:pt idx="0">
                  <c:v>664891.92000000004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1A75-4535-8083-B0A69BEF50CA}"/>
            </c:ext>
          </c:extLst>
        </c:ser>
        <c:ser>
          <c:idx val="4"/>
          <c:order val="4"/>
          <c:tx>
            <c:strRef>
              <c:f>TOTALS!$G$21</c:f>
              <c:strCache>
                <c:ptCount val="1"/>
                <c:pt idx="0">
                  <c:v>PRIVAT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5.754422728049477E-2"/>
                  <c:y val="-9.3570214148434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45A-B324-DC47917C8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TOTALS!$G$28</c:f>
              <c:numCache>
                <c:formatCode>#,##0.00\ "€"</c:formatCode>
                <c:ptCount val="1"/>
                <c:pt idx="0">
                  <c:v>29850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1A75-4535-8083-B0A69BEF50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93328344"/>
        <c:axId val="993328672"/>
        <c:axId val="0"/>
      </c:bar3DChart>
      <c:catAx>
        <c:axId val="993328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328672"/>
        <c:crosses val="autoZero"/>
        <c:auto val="1"/>
        <c:lblAlgn val="ctr"/>
        <c:lblOffset val="100"/>
        <c:noMultiLvlLbl val="0"/>
      </c:catAx>
      <c:valAx>
        <c:axId val="99332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33283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3107783121050438"/>
          <c:y val="0.86465684255434405"/>
          <c:w val="0.62827098044834018"/>
          <c:h val="6.1823703471886482E-2"/>
        </c:manualLayout>
      </c:layout>
      <c:overlay val="0"/>
      <c:spPr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5">
                    <a:lumMod val="75000"/>
                  </a:schemeClr>
                </a:solidFill>
                <a:effectLst>
                  <a:outerShdw blurRad="50800" dist="50800" dir="5400000" algn="ctr" rotWithShape="0">
                    <a:srgbClr val="0070C0"/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accent5">
                    <a:lumMod val="75000"/>
                  </a:schemeClr>
                </a:solidFill>
                <a:effectLst>
                  <a:outerShdw blurRad="50800" dist="50800" dir="5400000" algn="ctr" rotWithShape="0">
                    <a:srgbClr val="0070C0"/>
                  </a:outerShdw>
                </a:effectLst>
              </a:rPr>
              <a:t>Número de contractes adjudicats any</a:t>
            </a:r>
            <a:r>
              <a:rPr lang="es-ES" baseline="0">
                <a:solidFill>
                  <a:schemeClr val="accent5">
                    <a:lumMod val="75000"/>
                  </a:schemeClr>
                </a:solidFill>
                <a:effectLst>
                  <a:outerShdw blurRad="50800" dist="50800" dir="5400000" algn="ctr" rotWithShape="0">
                    <a:srgbClr val="0070C0"/>
                  </a:outerShdw>
                </a:effectLst>
              </a:rPr>
              <a:t> </a:t>
            </a:r>
            <a:r>
              <a:rPr lang="es-ES">
                <a:solidFill>
                  <a:schemeClr val="accent5">
                    <a:lumMod val="75000"/>
                  </a:schemeClr>
                </a:solidFill>
                <a:effectLst>
                  <a:outerShdw blurRad="50800" dist="50800" dir="5400000" algn="ctr" rotWithShape="0">
                    <a:srgbClr val="0070C0"/>
                  </a:outerShdw>
                </a:effectLst>
              </a:rPr>
              <a:t>2025</a:t>
            </a:r>
          </a:p>
        </c:rich>
      </c:tx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effectLst>
                <a:outerShdw blurRad="50800" dist="50800" dir="5400000" algn="ctr" rotWithShape="0">
                  <a:srgbClr val="0070C0"/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517392927954001E-2"/>
          <c:y val="9.340495484319522E-2"/>
          <c:w val="0.93652982735141954"/>
          <c:h val="0.70408345633533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 contourW="9525">
              <a:bevelT/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0"/>
                  <c:y val="-3.7873658107699423E-2"/>
                </c:manualLayout>
              </c:layout>
              <c:tx>
                <c:rich>
                  <a:bodyPr/>
                  <a:lstStyle/>
                  <a:p>
                    <a:fld id="{35E50ACB-9BEE-4C55-8724-5DE8073476DE}" type="VALUE">
                      <a:rPr lang="en-US" sz="120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F51D-4E40-AC73-B42F4AC1E73C}"/>
                </c:ext>
              </c:extLst>
            </c:dLbl>
            <c:dLbl>
              <c:idx val="1"/>
              <c:layout>
                <c:manualLayout>
                  <c:x val="1.0960805196284668E-2"/>
                  <c:y val="-1.8489502383286331E-2"/>
                </c:manualLayout>
              </c:layout>
              <c:tx>
                <c:rich>
                  <a:bodyPr/>
                  <a:lstStyle/>
                  <a:p>
                    <a:fld id="{322D4E98-3B57-4305-98D6-3CE87FF191E1}" type="VALUE">
                      <a:rPr lang="en-US" sz="120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51D-4E40-AC73-B42F4AC1E73C}"/>
                </c:ext>
              </c:extLst>
            </c:dLbl>
            <c:dLbl>
              <c:idx val="2"/>
              <c:layout>
                <c:manualLayout>
                  <c:x val="-5.0236443480623029E-17"/>
                  <c:y val="-2.2278622416293779E-2"/>
                </c:manualLayout>
              </c:layout>
              <c:tx>
                <c:rich>
                  <a:bodyPr/>
                  <a:lstStyle/>
                  <a:p>
                    <a:fld id="{22E23952-310A-437C-A666-2BB88D8590DD}" type="VALUE">
                      <a:rPr lang="en-US" sz="120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F51D-4E40-AC73-B42F4AC1E73C}"/>
                </c:ext>
              </c:extLst>
            </c:dLbl>
            <c:dLbl>
              <c:idx val="3"/>
              <c:layout>
                <c:manualLayout>
                  <c:x val="-1.3701006495356904E-3"/>
                  <c:y val="-5.5696556040734445E-2"/>
                </c:manualLayout>
              </c:layout>
              <c:tx>
                <c:rich>
                  <a:bodyPr/>
                  <a:lstStyle/>
                  <a:p>
                    <a:fld id="{A39C3F07-6C3B-44CF-B78A-E72CF1A82124}" type="VALUE">
                      <a:rPr lang="en-US" sz="120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F51D-4E40-AC73-B42F4AC1E73C}"/>
                </c:ext>
              </c:extLst>
            </c:dLbl>
            <c:dLbl>
              <c:idx val="4"/>
              <c:layout>
                <c:manualLayout>
                  <c:x val="0"/>
                  <c:y val="-6.2380142765622662E-2"/>
                </c:manualLayout>
              </c:layout>
              <c:tx>
                <c:rich>
                  <a:bodyPr/>
                  <a:lstStyle/>
                  <a:p>
                    <a:fld id="{2981694C-4432-4F97-AC90-2A580722488D}" type="VALUE">
                      <a:rPr lang="en-US" sz="120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F51D-4E40-AC73-B42F4AC1E73C}"/>
                </c:ext>
              </c:extLst>
            </c:dLbl>
            <c:spPr>
              <a:solidFill>
                <a:sysClr val="windowText" lastClr="000000">
                  <a:lumMod val="65000"/>
                  <a:lumOff val="35000"/>
                  <a:alpha val="75000"/>
                </a:sysClr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TOTALS!$C$9:$G$9</c:f>
              <c:strCache>
                <c:ptCount val="5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PATRIMONIAL</c:v>
                </c:pt>
                <c:pt idx="4">
                  <c:v>PRIVAT</c:v>
                </c:pt>
              </c:strCache>
            </c:strRef>
          </c:cat>
          <c:val>
            <c:numRef>
              <c:f>TOTALS!$C$16:$G$16</c:f>
              <c:numCache>
                <c:formatCode>#,##0</c:formatCode>
                <c:ptCount val="5"/>
                <c:pt idx="0" formatCode="General">
                  <c:v>275</c:v>
                </c:pt>
                <c:pt idx="1">
                  <c:v>896</c:v>
                </c:pt>
                <c:pt idx="2">
                  <c:v>666</c:v>
                </c:pt>
                <c:pt idx="3" formatCode="General">
                  <c:v>2</c:v>
                </c:pt>
                <c:pt idx="4" formatCode="General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F51D-4E40-AC73-B42F4AC1E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97813736"/>
        <c:axId val="297820296"/>
        <c:axId val="0"/>
      </c:bar3DChart>
      <c:catAx>
        <c:axId val="29781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20296"/>
        <c:crosses val="autoZero"/>
        <c:auto val="1"/>
        <c:lblAlgn val="ctr"/>
        <c:lblOffset val="100"/>
        <c:noMultiLvlLbl val="0"/>
      </c:catAx>
      <c:valAx>
        <c:axId val="29782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13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VOLUM PERCENTUAL (%) - ANY 2025</a:t>
            </a:r>
          </a:p>
        </c:rich>
      </c:tx>
      <c:overlay val="0"/>
      <c:spPr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TOTALS!$C$32:$G$32</c:f>
              <c:strCache>
                <c:ptCount val="5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PATRIMONIAL</c:v>
                </c:pt>
                <c:pt idx="4">
                  <c:v>PRIVAT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3.499447663094896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42-4588-9F8A-B0E5EBA56066}"/>
                </c:ext>
              </c:extLst>
            </c:dLbl>
            <c:dLbl>
              <c:idx val="1"/>
              <c:layout>
                <c:manualLayout>
                  <c:x val="1.810999803774336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42-4588-9F8A-B0E5EBA56066}"/>
                </c:ext>
              </c:extLst>
            </c:dLbl>
            <c:dLbl>
              <c:idx val="2"/>
              <c:layout>
                <c:manualLayout>
                  <c:x val="1.6396560294789912E-2"/>
                  <c:y val="8.168733853397178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42-4588-9F8A-B0E5EBA560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TOTALS!$C$32:$G$32</c:f>
              <c:strCache>
                <c:ptCount val="5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PATRIMONIAL</c:v>
                </c:pt>
                <c:pt idx="4">
                  <c:v>PRIVAT</c:v>
                </c:pt>
              </c:strCache>
            </c:strRef>
          </c:cat>
          <c:val>
            <c:numRef>
              <c:f>TOTALS!$C$33:$G$33</c:f>
              <c:numCache>
                <c:formatCode>#,##0.000</c:formatCode>
                <c:ptCount val="5"/>
                <c:pt idx="0">
                  <c:v>2.7906948151905562</c:v>
                </c:pt>
                <c:pt idx="1">
                  <c:v>3.1208409598572446</c:v>
                </c:pt>
                <c:pt idx="2">
                  <c:v>93.987008843569583</c:v>
                </c:pt>
                <c:pt idx="3">
                  <c:v>9.7096290550359621E-2</c:v>
                </c:pt>
                <c:pt idx="4">
                  <c:v>4.3590908322787775E-3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2-4588-9F8A-B0E5EBA5606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</c:dLbls>
        <c:gapWidth val="115"/>
        <c:overlap val="-20"/>
        <c:axId val="1984236239"/>
        <c:axId val="1984218959"/>
      </c:barChart>
      <c:catAx>
        <c:axId val="19842362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84218959"/>
        <c:crosses val="autoZero"/>
        <c:auto val="1"/>
        <c:lblAlgn val="ctr"/>
        <c:lblOffset val="100"/>
        <c:noMultiLvlLbl val="0"/>
      </c:catAx>
      <c:valAx>
        <c:axId val="1984218959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crossAx val="198423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5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 alignWithMargins="0">
    <oddHeader>&amp;L&amp;G&amp;R&amp;"-,Negrita"&amp;9&amp;K0070C0TRANSPARENCIA, BOP E IMPRENTA</oddHead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5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 alignWithMargins="0">
    <oddHeader>&amp;L&amp;G&amp;R&amp;"-,Negrita"&amp;9&amp;K0070C0TRANSPARENCIA, BOP E IMPRENTA</oddHead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5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&amp;L&amp;G&amp;R&amp;"-,Negrita"&amp;9&amp;K0070C0TRANSPARENCIA, BOP E IMPRENTA</oddHead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3941" cy="571740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75C384-B2DF-910E-9F8B-1B3A97A289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73941" cy="571740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50387F-2D5F-63CF-36F0-DDF6144C76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73941" cy="571740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191E58-87D4-C574-61AC-FC223BBB7C8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0"/>
  <sheetViews>
    <sheetView showGridLines="0" tabSelected="1" zoomScaleNormal="100" workbookViewId="0">
      <selection activeCell="B5" sqref="B5:Q5"/>
    </sheetView>
  </sheetViews>
  <sheetFormatPr baseColWidth="10" defaultColWidth="31.6640625" defaultRowHeight="12" x14ac:dyDescent="0.3"/>
  <cols>
    <col min="1" max="1" width="4.44140625" style="2" customWidth="1"/>
    <col min="2" max="2" width="33.33203125" style="2" customWidth="1"/>
    <col min="3" max="3" width="10.21875" style="2" customWidth="1"/>
    <col min="4" max="4" width="15.44140625" style="2" bestFit="1" customWidth="1"/>
    <col min="5" max="5" width="9.109375" style="2" customWidth="1"/>
    <col min="6" max="6" width="10.21875" style="2" customWidth="1"/>
    <col min="7" max="7" width="15.44140625" style="2" bestFit="1" customWidth="1"/>
    <col min="8" max="8" width="8.44140625" style="2" customWidth="1"/>
    <col min="9" max="9" width="9.44140625" style="2" customWidth="1"/>
    <col min="10" max="10" width="16.6640625" style="2" bestFit="1" customWidth="1"/>
    <col min="11" max="11" width="8.6640625" style="2" customWidth="1"/>
    <col min="12" max="12" width="9.33203125" style="2" customWidth="1"/>
    <col min="13" max="13" width="15.33203125" style="2" customWidth="1"/>
    <col min="14" max="14" width="7.6640625" style="2" customWidth="1"/>
    <col min="15" max="15" width="9.88671875" style="2" customWidth="1"/>
    <col min="16" max="16" width="14.88671875" style="2" customWidth="1"/>
    <col min="17" max="17" width="7.5546875" style="2" customWidth="1"/>
    <col min="18" max="18" width="16" style="2" customWidth="1"/>
    <col min="19" max="19" width="21.6640625" style="2" customWidth="1"/>
    <col min="20" max="16384" width="31.6640625" style="2"/>
  </cols>
  <sheetData>
    <row r="1" spans="2:17" ht="13.8" x14ac:dyDescent="0.3">
      <c r="J1" s="49"/>
      <c r="K1" s="49"/>
    </row>
    <row r="2" spans="2:17" ht="13.8" x14ac:dyDescent="0.3">
      <c r="I2" s="49"/>
      <c r="J2" s="49"/>
      <c r="K2" s="49"/>
      <c r="L2" s="49" t="s">
        <v>3</v>
      </c>
    </row>
    <row r="3" spans="2:17" ht="13.8" x14ac:dyDescent="0.3">
      <c r="B3" s="48" t="s">
        <v>5</v>
      </c>
      <c r="L3" s="49" t="s">
        <v>4</v>
      </c>
      <c r="O3" s="49"/>
      <c r="P3" s="49"/>
      <c r="Q3" s="49"/>
    </row>
    <row r="4" spans="2:17" ht="16.5" customHeight="1" x14ac:dyDescent="0.3"/>
    <row r="5" spans="2:17" ht="42.6" customHeight="1" x14ac:dyDescent="0.3">
      <c r="B5" s="75" t="s">
        <v>6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2:17" ht="21" x14ac:dyDescent="0.3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4"/>
    </row>
    <row r="7" spans="2:17" x14ac:dyDescent="0.3">
      <c r="G7" s="22"/>
    </row>
    <row r="8" spans="2:17" s="26" customFormat="1" ht="28.5" customHeight="1" x14ac:dyDescent="0.3">
      <c r="B8" s="25"/>
      <c r="C8" s="76" t="s">
        <v>7</v>
      </c>
      <c r="D8" s="73"/>
      <c r="E8" s="74"/>
      <c r="F8" s="73" t="s">
        <v>10</v>
      </c>
      <c r="G8" s="73"/>
      <c r="H8" s="74"/>
      <c r="I8" s="73" t="s">
        <v>11</v>
      </c>
      <c r="J8" s="73"/>
      <c r="K8" s="74"/>
      <c r="L8" s="73" t="s">
        <v>2</v>
      </c>
      <c r="M8" s="73"/>
      <c r="N8" s="74"/>
      <c r="O8" s="73" t="s">
        <v>12</v>
      </c>
      <c r="P8" s="73"/>
      <c r="Q8" s="74"/>
    </row>
    <row r="9" spans="2:17" ht="33.6" customHeight="1" x14ac:dyDescent="0.3">
      <c r="B9" s="10"/>
      <c r="C9" s="34" t="s">
        <v>8</v>
      </c>
      <c r="D9" s="34" t="s">
        <v>9</v>
      </c>
      <c r="E9" s="52" t="s">
        <v>1</v>
      </c>
      <c r="F9" s="34" t="s">
        <v>8</v>
      </c>
      <c r="G9" s="34" t="s">
        <v>9</v>
      </c>
      <c r="H9" s="52" t="s">
        <v>1</v>
      </c>
      <c r="I9" s="34" t="s">
        <v>8</v>
      </c>
      <c r="J9" s="34" t="s">
        <v>9</v>
      </c>
      <c r="K9" s="52" t="s">
        <v>1</v>
      </c>
      <c r="L9" s="34" t="s">
        <v>8</v>
      </c>
      <c r="M9" s="34" t="s">
        <v>9</v>
      </c>
      <c r="N9" s="52" t="s">
        <v>1</v>
      </c>
      <c r="O9" s="34" t="s">
        <v>8</v>
      </c>
      <c r="P9" s="34" t="s">
        <v>9</v>
      </c>
      <c r="Q9" s="52" t="s">
        <v>1</v>
      </c>
    </row>
    <row r="10" spans="2:17" ht="28.35" customHeight="1" x14ac:dyDescent="0.3">
      <c r="B10" s="35" t="s">
        <v>13</v>
      </c>
      <c r="C10" s="51">
        <v>0</v>
      </c>
      <c r="D10" s="20">
        <v>0</v>
      </c>
      <c r="E10" s="54">
        <f t="shared" ref="E10:E15" si="0">(D10*100)/$D$16</f>
        <v>0</v>
      </c>
      <c r="F10" s="51">
        <v>77</v>
      </c>
      <c r="G10" s="20">
        <v>16043686.93</v>
      </c>
      <c r="H10" s="53">
        <f t="shared" ref="H10:H15" si="1">(G10*100)/$G$16</f>
        <v>75.073061121237544</v>
      </c>
      <c r="I10" s="51">
        <v>33</v>
      </c>
      <c r="J10" s="20">
        <v>641937116.30999994</v>
      </c>
      <c r="K10" s="53">
        <f t="shared" ref="K10:K15" si="2">(J10*100)/$J$16</f>
        <v>99.741579618223454</v>
      </c>
      <c r="L10" s="51">
        <v>0</v>
      </c>
      <c r="M10" s="20">
        <v>0</v>
      </c>
      <c r="N10" s="53">
        <f>(M10*100)/$M$16</f>
        <v>0</v>
      </c>
      <c r="O10" s="51">
        <v>1</v>
      </c>
      <c r="P10" s="20">
        <v>29850</v>
      </c>
      <c r="Q10" s="53">
        <f t="shared" ref="Q10:Q15" si="3">(P10*100)/$P$16</f>
        <v>100</v>
      </c>
    </row>
    <row r="11" spans="2:17" ht="28.35" customHeight="1" x14ac:dyDescent="0.3">
      <c r="B11" s="35" t="s">
        <v>14</v>
      </c>
      <c r="C11" s="70">
        <v>62</v>
      </c>
      <c r="D11" s="20">
        <v>17801007.170000002</v>
      </c>
      <c r="E11" s="54">
        <f t="shared" si="0"/>
        <v>93.150204535469541</v>
      </c>
      <c r="F11" s="51">
        <v>124</v>
      </c>
      <c r="G11" s="20">
        <v>2825994.89</v>
      </c>
      <c r="H11" s="53">
        <f t="shared" si="1"/>
        <v>13.223649154395147</v>
      </c>
      <c r="I11" s="51">
        <v>27</v>
      </c>
      <c r="J11" s="20">
        <v>638408.57999999996</v>
      </c>
      <c r="K11" s="53">
        <f t="shared" si="2"/>
        <v>9.9193329990093684E-2</v>
      </c>
      <c r="L11" s="51">
        <v>0</v>
      </c>
      <c r="M11" s="20">
        <v>0</v>
      </c>
      <c r="N11" s="53">
        <f>(M11*100)/$M$16</f>
        <v>0</v>
      </c>
      <c r="O11" s="51">
        <v>0</v>
      </c>
      <c r="P11" s="20">
        <v>0</v>
      </c>
      <c r="Q11" s="53">
        <f t="shared" si="3"/>
        <v>0</v>
      </c>
    </row>
    <row r="12" spans="2:17" ht="28.35" customHeight="1" x14ac:dyDescent="0.3">
      <c r="B12" s="36" t="s">
        <v>15</v>
      </c>
      <c r="C12" s="51">
        <v>0</v>
      </c>
      <c r="D12" s="20">
        <v>0</v>
      </c>
      <c r="E12" s="54">
        <f t="shared" si="0"/>
        <v>0</v>
      </c>
      <c r="F12" s="51">
        <v>1</v>
      </c>
      <c r="G12" s="20">
        <v>69603.199999999997</v>
      </c>
      <c r="H12" s="53">
        <f t="shared" si="1"/>
        <v>0.32569354604289336</v>
      </c>
      <c r="I12" s="51">
        <v>0</v>
      </c>
      <c r="J12" s="20">
        <v>0</v>
      </c>
      <c r="K12" s="53">
        <f t="shared" si="2"/>
        <v>0</v>
      </c>
      <c r="L12" s="51">
        <v>0</v>
      </c>
      <c r="M12" s="20">
        <v>0</v>
      </c>
      <c r="N12" s="53">
        <f>(M12*100)/$M$16</f>
        <v>0</v>
      </c>
      <c r="O12" s="51">
        <v>0</v>
      </c>
      <c r="P12" s="20">
        <v>0</v>
      </c>
      <c r="Q12" s="53">
        <f t="shared" si="3"/>
        <v>0</v>
      </c>
    </row>
    <row r="13" spans="2:17" ht="28.35" customHeight="1" x14ac:dyDescent="0.3">
      <c r="B13" s="37" t="s">
        <v>16</v>
      </c>
      <c r="C13" s="51">
        <v>4</v>
      </c>
      <c r="D13" s="20">
        <v>574807.04000000004</v>
      </c>
      <c r="E13" s="54">
        <f t="shared" si="0"/>
        <v>3.0078856119256212</v>
      </c>
      <c r="F13" s="51">
        <v>11</v>
      </c>
      <c r="G13" s="20">
        <v>807902.45</v>
      </c>
      <c r="H13" s="53">
        <f t="shared" si="1"/>
        <v>3.7804097196284272</v>
      </c>
      <c r="I13" s="51">
        <v>2</v>
      </c>
      <c r="J13" s="20">
        <v>6268.61</v>
      </c>
      <c r="K13" s="53">
        <f t="shared" si="2"/>
        <v>9.7399113951319582E-4</v>
      </c>
      <c r="L13" s="51">
        <v>2</v>
      </c>
      <c r="M13" s="20">
        <v>664891.92000000004</v>
      </c>
      <c r="N13" s="53">
        <f>(M13*100)/$M$16</f>
        <v>100</v>
      </c>
      <c r="O13" s="51">
        <v>0</v>
      </c>
      <c r="P13" s="20">
        <v>0</v>
      </c>
      <c r="Q13" s="53">
        <f t="shared" si="3"/>
        <v>0</v>
      </c>
    </row>
    <row r="14" spans="2:17" ht="28.35" customHeight="1" x14ac:dyDescent="0.3">
      <c r="B14" s="35" t="s">
        <v>17</v>
      </c>
      <c r="C14" s="51">
        <v>0</v>
      </c>
      <c r="D14" s="20">
        <v>0</v>
      </c>
      <c r="E14" s="54">
        <f t="shared" si="0"/>
        <v>0</v>
      </c>
      <c r="F14" s="51">
        <v>2</v>
      </c>
      <c r="G14" s="20">
        <v>112438</v>
      </c>
      <c r="H14" s="53">
        <f t="shared" si="1"/>
        <v>0.52612999014371242</v>
      </c>
      <c r="I14" s="51">
        <v>0</v>
      </c>
      <c r="J14" s="20">
        <v>0</v>
      </c>
      <c r="K14" s="53">
        <f t="shared" si="2"/>
        <v>0</v>
      </c>
      <c r="L14" s="51">
        <v>0</v>
      </c>
      <c r="M14" s="20">
        <v>0</v>
      </c>
      <c r="N14" s="53">
        <f>(M14*100)/$M$16</f>
        <v>0</v>
      </c>
      <c r="O14" s="51">
        <v>0</v>
      </c>
      <c r="P14" s="20">
        <v>0</v>
      </c>
      <c r="Q14" s="53">
        <f t="shared" si="3"/>
        <v>0</v>
      </c>
    </row>
    <row r="15" spans="2:17" ht="28.35" customHeight="1" x14ac:dyDescent="0.3">
      <c r="B15" s="35" t="s">
        <v>18</v>
      </c>
      <c r="C15" s="51">
        <v>209</v>
      </c>
      <c r="D15" s="20">
        <v>734189.1</v>
      </c>
      <c r="E15" s="54">
        <f t="shared" si="0"/>
        <v>3.8419098526048341</v>
      </c>
      <c r="F15" s="51">
        <v>681</v>
      </c>
      <c r="G15" s="20">
        <v>1511138.81</v>
      </c>
      <c r="H15" s="53">
        <f t="shared" si="1"/>
        <v>7.0710564685522801</v>
      </c>
      <c r="I15" s="51">
        <v>604</v>
      </c>
      <c r="J15" s="20">
        <v>1018517.19</v>
      </c>
      <c r="K15" s="53">
        <f t="shared" si="2"/>
        <v>0.15825306064691824</v>
      </c>
      <c r="L15" s="51">
        <v>0</v>
      </c>
      <c r="M15" s="20">
        <v>0</v>
      </c>
      <c r="N15" s="53">
        <v>0</v>
      </c>
      <c r="O15" s="51">
        <v>0</v>
      </c>
      <c r="P15" s="20">
        <v>0</v>
      </c>
      <c r="Q15" s="53">
        <f t="shared" si="3"/>
        <v>0</v>
      </c>
    </row>
    <row r="16" spans="2:17" ht="31.5" customHeight="1" thickBot="1" x14ac:dyDescent="0.35">
      <c r="B16" s="64" t="s">
        <v>19</v>
      </c>
      <c r="C16" s="65">
        <f t="shared" ref="C16:Q16" si="4">SUM(C10:C15)</f>
        <v>275</v>
      </c>
      <c r="D16" s="66">
        <f t="shared" si="4"/>
        <v>19110003.310000002</v>
      </c>
      <c r="E16" s="67">
        <f t="shared" si="4"/>
        <v>99.999999999999986</v>
      </c>
      <c r="F16" s="68">
        <f t="shared" si="4"/>
        <v>896</v>
      </c>
      <c r="G16" s="66">
        <f t="shared" si="4"/>
        <v>21370764.279999997</v>
      </c>
      <c r="H16" s="67">
        <f t="shared" si="4"/>
        <v>100.00000000000001</v>
      </c>
      <c r="I16" s="68">
        <f t="shared" si="4"/>
        <v>666</v>
      </c>
      <c r="J16" s="66">
        <f t="shared" si="4"/>
        <v>643600310.69000006</v>
      </c>
      <c r="K16" s="67">
        <f t="shared" si="4"/>
        <v>99.999999999999986</v>
      </c>
      <c r="L16" s="68">
        <f t="shared" si="4"/>
        <v>2</v>
      </c>
      <c r="M16" s="66">
        <f t="shared" si="4"/>
        <v>664891.92000000004</v>
      </c>
      <c r="N16" s="67">
        <f t="shared" si="4"/>
        <v>100</v>
      </c>
      <c r="O16" s="68">
        <f t="shared" si="4"/>
        <v>1</v>
      </c>
      <c r="P16" s="66">
        <f t="shared" si="4"/>
        <v>29850</v>
      </c>
      <c r="Q16" s="67">
        <f t="shared" si="4"/>
        <v>100</v>
      </c>
    </row>
    <row r="19" spans="2:13" ht="39" customHeight="1" thickBot="1" x14ac:dyDescent="0.35">
      <c r="C19" s="82" t="s">
        <v>20</v>
      </c>
      <c r="D19" s="83"/>
      <c r="E19" s="78" t="s">
        <v>21</v>
      </c>
      <c r="F19" s="79"/>
      <c r="G19" s="80"/>
    </row>
    <row r="20" spans="2:13" ht="28.35" customHeight="1" x14ac:dyDescent="0.3">
      <c r="B20" s="35" t="s">
        <v>13</v>
      </c>
      <c r="C20" s="84">
        <f>SUM(C10,F10,I10,L10,O10)</f>
        <v>111</v>
      </c>
      <c r="D20" s="84"/>
      <c r="E20" s="81">
        <f>SUM(D10,G10,J10,M10,P10)</f>
        <v>658010653.23999989</v>
      </c>
      <c r="F20" s="81"/>
      <c r="G20" s="81"/>
    </row>
    <row r="21" spans="2:13" ht="28.35" customHeight="1" x14ac:dyDescent="0.3">
      <c r="B21" s="35" t="s">
        <v>14</v>
      </c>
      <c r="C21" s="84">
        <f t="shared" ref="C21:C24" si="5">SUM(C11,F11,I11,L11,O11)</f>
        <v>213</v>
      </c>
      <c r="D21" s="84"/>
      <c r="E21" s="81">
        <f t="shared" ref="E21:E24" si="6">SUM(D11,G11,J11,M11,P11)</f>
        <v>21265410.640000001</v>
      </c>
      <c r="F21" s="81"/>
      <c r="G21" s="81"/>
    </row>
    <row r="22" spans="2:13" ht="28.35" customHeight="1" x14ac:dyDescent="0.3">
      <c r="B22" s="36" t="s">
        <v>15</v>
      </c>
      <c r="C22" s="84">
        <f t="shared" si="5"/>
        <v>1</v>
      </c>
      <c r="D22" s="84"/>
      <c r="E22" s="81">
        <f t="shared" si="6"/>
        <v>69603.199999999997</v>
      </c>
      <c r="F22" s="81"/>
      <c r="G22" s="81"/>
    </row>
    <row r="23" spans="2:13" ht="28.35" customHeight="1" x14ac:dyDescent="0.3">
      <c r="B23" s="37" t="s">
        <v>16</v>
      </c>
      <c r="C23" s="84">
        <f t="shared" si="5"/>
        <v>19</v>
      </c>
      <c r="D23" s="84"/>
      <c r="E23" s="81">
        <f t="shared" si="6"/>
        <v>2053870.02</v>
      </c>
      <c r="F23" s="81"/>
      <c r="G23" s="81"/>
    </row>
    <row r="24" spans="2:13" ht="28.35" customHeight="1" x14ac:dyDescent="0.3">
      <c r="B24" s="35" t="s">
        <v>17</v>
      </c>
      <c r="C24" s="84">
        <f t="shared" si="5"/>
        <v>2</v>
      </c>
      <c r="D24" s="84"/>
      <c r="E24" s="81">
        <f t="shared" si="6"/>
        <v>112438</v>
      </c>
      <c r="F24" s="81"/>
      <c r="G24" s="81"/>
    </row>
    <row r="25" spans="2:13" ht="28.35" customHeight="1" x14ac:dyDescent="0.3">
      <c r="B25" s="35" t="s">
        <v>18</v>
      </c>
      <c r="C25" s="84">
        <f t="shared" ref="C25" si="7">SUM(C15,F15,I15,L15,O15)</f>
        <v>1494</v>
      </c>
      <c r="D25" s="84"/>
      <c r="E25" s="81">
        <f t="shared" ref="E25" si="8">SUM(D15,G15,J15,M15,P15)</f>
        <v>3263845.1</v>
      </c>
      <c r="F25" s="81"/>
      <c r="G25" s="81"/>
      <c r="M25" s="45">
        <f t="shared" ref="M25" si="9">SUM(M19:M24)</f>
        <v>0</v>
      </c>
    </row>
    <row r="26" spans="2:13" ht="30.75" customHeight="1" thickBot="1" x14ac:dyDescent="0.3">
      <c r="B26" s="64" t="s">
        <v>19</v>
      </c>
      <c r="C26" s="77">
        <f>SUM(C20:C25)</f>
        <v>1840</v>
      </c>
      <c r="D26" s="77"/>
      <c r="E26" s="85">
        <f>SUM(E20:E25)</f>
        <v>684775820.19999993</v>
      </c>
      <c r="F26" s="85"/>
      <c r="G26" s="85"/>
      <c r="M26" s="46"/>
    </row>
    <row r="30" spans="2:13" ht="18" x14ac:dyDescent="0.3">
      <c r="D30" s="47"/>
    </row>
  </sheetData>
  <mergeCells count="22">
    <mergeCell ref="C26:D26"/>
    <mergeCell ref="E19:G19"/>
    <mergeCell ref="E20:G20"/>
    <mergeCell ref="E21:G21"/>
    <mergeCell ref="E22:G22"/>
    <mergeCell ref="C19:D19"/>
    <mergeCell ref="C20:D20"/>
    <mergeCell ref="C21:D21"/>
    <mergeCell ref="C22:D22"/>
    <mergeCell ref="C23:D23"/>
    <mergeCell ref="E23:G23"/>
    <mergeCell ref="E24:G24"/>
    <mergeCell ref="E26:G26"/>
    <mergeCell ref="E25:G25"/>
    <mergeCell ref="C24:D24"/>
    <mergeCell ref="C25:D25"/>
    <mergeCell ref="O8:Q8"/>
    <mergeCell ref="B5:Q5"/>
    <mergeCell ref="C8:E8"/>
    <mergeCell ref="F8:H8"/>
    <mergeCell ref="I8:K8"/>
    <mergeCell ref="L8:N8"/>
  </mergeCells>
  <printOptions horizontalCentered="1" verticalCentered="1"/>
  <pageMargins left="0" right="0" top="0.94488188976377963" bottom="0.74803149606299213" header="0.31496062992125984" footer="0.31496062992125984"/>
  <pageSetup paperSize="9" scale="65" orientation="landscape" r:id="rId1"/>
  <headerFooter alignWithMargins="0">
    <oddHeader>&amp;L&amp;G&amp;R&amp;"-,Negrita"&amp;K31869B
TRANSPARÈNCIA, BOP I IMPREMTA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8"/>
  <sheetViews>
    <sheetView showGridLines="0" zoomScale="120" zoomScaleNormal="120" workbookViewId="0">
      <selection activeCell="B5" sqref="B5:L5"/>
    </sheetView>
  </sheetViews>
  <sheetFormatPr baseColWidth="10" defaultColWidth="31.6640625" defaultRowHeight="12" x14ac:dyDescent="0.25"/>
  <cols>
    <col min="1" max="1" width="3.88671875" style="1" customWidth="1"/>
    <col min="2" max="2" width="19.6640625" style="1" customWidth="1"/>
    <col min="3" max="3" width="10.88671875" style="1" customWidth="1"/>
    <col min="4" max="4" width="17.6640625" style="1" customWidth="1"/>
    <col min="5" max="5" width="16.6640625" style="1" bestFit="1" customWidth="1"/>
    <col min="6" max="6" width="10.44140625" style="1" customWidth="1"/>
    <col min="7" max="7" width="5.33203125" style="1" customWidth="1"/>
    <col min="8" max="8" width="19.6640625" style="1" customWidth="1"/>
    <col min="9" max="9" width="10.88671875" style="1" customWidth="1"/>
    <col min="10" max="10" width="16.44140625" style="1" customWidth="1"/>
    <col min="11" max="11" width="15.5546875" style="3" customWidth="1"/>
    <col min="12" max="12" width="10.44140625" style="1" customWidth="1"/>
    <col min="13" max="16384" width="31.6640625" style="1"/>
  </cols>
  <sheetData>
    <row r="2" spans="2:12" ht="14.4" x14ac:dyDescent="0.3">
      <c r="H2" t="s">
        <v>3</v>
      </c>
    </row>
    <row r="3" spans="2:12" ht="14.4" x14ac:dyDescent="0.3">
      <c r="B3" s="48" t="s">
        <v>5</v>
      </c>
      <c r="H3" t="s">
        <v>22</v>
      </c>
    </row>
    <row r="4" spans="2:12" ht="16.5" customHeight="1" x14ac:dyDescent="0.25"/>
    <row r="5" spans="2:12" ht="56.4" customHeight="1" x14ac:dyDescent="0.25">
      <c r="B5" s="97" t="s">
        <v>23</v>
      </c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2:12" ht="6.6" customHeight="1" x14ac:dyDescent="0.25"/>
    <row r="7" spans="2:12" ht="28.35" customHeight="1" x14ac:dyDescent="0.25">
      <c r="B7" s="89" t="s">
        <v>13</v>
      </c>
      <c r="C7" s="90"/>
      <c r="D7" s="90"/>
      <c r="E7" s="90"/>
      <c r="F7" s="91"/>
      <c r="H7" s="89" t="s">
        <v>14</v>
      </c>
      <c r="I7" s="90"/>
      <c r="J7" s="90"/>
      <c r="K7" s="90"/>
      <c r="L7" s="91"/>
    </row>
    <row r="8" spans="2:12" ht="29.25" customHeight="1" x14ac:dyDescent="0.25">
      <c r="B8" s="92" t="s">
        <v>24</v>
      </c>
      <c r="C8" s="93"/>
      <c r="D8" s="72" t="s">
        <v>25</v>
      </c>
      <c r="E8" s="71" t="s">
        <v>26</v>
      </c>
      <c r="F8" s="71" t="s">
        <v>0</v>
      </c>
      <c r="H8" s="92" t="s">
        <v>24</v>
      </c>
      <c r="I8" s="93"/>
      <c r="J8" s="72" t="s">
        <v>25</v>
      </c>
      <c r="K8" s="71" t="s">
        <v>26</v>
      </c>
      <c r="L8" s="71" t="s">
        <v>0</v>
      </c>
    </row>
    <row r="9" spans="2:12" s="2" customFormat="1" ht="14.4" x14ac:dyDescent="0.3">
      <c r="B9" s="86" t="s">
        <v>7</v>
      </c>
      <c r="C9" s="86"/>
      <c r="D9" s="11">
        <f>'VOLUM GLOBAL'!$C$10</f>
        <v>0</v>
      </c>
      <c r="E9" s="17">
        <f>'VOLUM GLOBAL'!$D$10</f>
        <v>0</v>
      </c>
      <c r="F9" s="56">
        <f>(E9*100)/$E$14</f>
        <v>0</v>
      </c>
      <c r="H9" s="86" t="s">
        <v>7</v>
      </c>
      <c r="I9" s="86"/>
      <c r="J9" s="11">
        <f>'VOLUM GLOBAL'!$C$11</f>
        <v>62</v>
      </c>
      <c r="K9" s="15">
        <f>'VOLUM GLOBAL'!$D$11</f>
        <v>17801007.170000002</v>
      </c>
      <c r="L9" s="56">
        <f>(K9*100)/$K$14</f>
        <v>83.708739376593584</v>
      </c>
    </row>
    <row r="10" spans="2:12" s="2" customFormat="1" ht="14.4" x14ac:dyDescent="0.3">
      <c r="B10" s="86" t="s">
        <v>10</v>
      </c>
      <c r="C10" s="86"/>
      <c r="D10" s="12">
        <f>'VOLUM GLOBAL'!$F$10</f>
        <v>77</v>
      </c>
      <c r="E10" s="17">
        <f>'VOLUM GLOBAL'!$G$10</f>
        <v>16043686.93</v>
      </c>
      <c r="F10" s="56">
        <f>(E10*100)/$E$14</f>
        <v>2.4382108178647219</v>
      </c>
      <c r="H10" s="86" t="s">
        <v>10</v>
      </c>
      <c r="I10" s="86"/>
      <c r="J10" s="11">
        <f>'VOLUM GLOBAL'!$F$11</f>
        <v>124</v>
      </c>
      <c r="K10" s="16">
        <f>'VOLUM GLOBAL'!$G$11</f>
        <v>2825994.89</v>
      </c>
      <c r="L10" s="56">
        <f>(K10*100)/$K$14</f>
        <v>13.289162094449919</v>
      </c>
    </row>
    <row r="11" spans="2:12" s="2" customFormat="1" ht="14.4" x14ac:dyDescent="0.3">
      <c r="B11" s="86" t="s">
        <v>11</v>
      </c>
      <c r="C11" s="86"/>
      <c r="D11" s="13">
        <f>'VOLUM GLOBAL'!$I$10</f>
        <v>33</v>
      </c>
      <c r="E11" s="17">
        <f>'VOLUM GLOBAL'!$J$10</f>
        <v>641937116.30999994</v>
      </c>
      <c r="F11" s="56">
        <f>(E11*100)/$E$14</f>
        <v>97.557252781416992</v>
      </c>
      <c r="H11" s="86" t="s">
        <v>11</v>
      </c>
      <c r="I11" s="86"/>
      <c r="J11" s="11">
        <f>'VOLUM GLOBAL'!$I$11</f>
        <v>27</v>
      </c>
      <c r="K11" s="16">
        <f>'VOLUM GLOBAL'!$J$11</f>
        <v>638408.57999999996</v>
      </c>
      <c r="L11" s="56">
        <f>(K11*100)/$K$14</f>
        <v>3.0020985289565041</v>
      </c>
    </row>
    <row r="12" spans="2:12" s="2" customFormat="1" ht="14.4" x14ac:dyDescent="0.3">
      <c r="B12" s="87" t="s">
        <v>2</v>
      </c>
      <c r="C12" s="88"/>
      <c r="D12" s="13">
        <f>'VOLUM GLOBAL'!$L$10</f>
        <v>0</v>
      </c>
      <c r="E12" s="18">
        <f>'VOLUM GLOBAL'!$M$10</f>
        <v>0</v>
      </c>
      <c r="F12" s="56">
        <f>(E12*100)/$E$14</f>
        <v>0</v>
      </c>
      <c r="H12" s="87" t="s">
        <v>2</v>
      </c>
      <c r="I12" s="88"/>
      <c r="J12" s="11">
        <f>'VOLUM GLOBAL'!$L$11</f>
        <v>0</v>
      </c>
      <c r="K12" s="15">
        <f>'VOLUM GLOBAL'!$M$11</f>
        <v>0</v>
      </c>
      <c r="L12" s="56">
        <f>(K12*100)/$K$14</f>
        <v>0</v>
      </c>
    </row>
    <row r="13" spans="2:12" s="2" customFormat="1" ht="14.4" x14ac:dyDescent="0.3">
      <c r="B13" s="87" t="s">
        <v>12</v>
      </c>
      <c r="C13" s="88"/>
      <c r="D13" s="13">
        <f>'VOLUM GLOBAL'!$O$10</f>
        <v>1</v>
      </c>
      <c r="E13" s="17">
        <f>'VOLUM GLOBAL'!$P$10</f>
        <v>29850</v>
      </c>
      <c r="F13" s="56">
        <f>(E13*100)/$E$14</f>
        <v>4.5364007182893806E-3</v>
      </c>
      <c r="H13" s="87" t="s">
        <v>12</v>
      </c>
      <c r="I13" s="88"/>
      <c r="J13" s="11">
        <f>'VOLUM GLOBAL'!$O$11</f>
        <v>0</v>
      </c>
      <c r="K13" s="15">
        <f>'VOLUM GLOBAL'!$P$11</f>
        <v>0</v>
      </c>
      <c r="L13" s="56">
        <f>(K13*100)/$K$14</f>
        <v>0</v>
      </c>
    </row>
    <row r="14" spans="2:12" s="2" customFormat="1" ht="15.6" x14ac:dyDescent="0.3">
      <c r="B14" s="4"/>
      <c r="C14" s="39" t="s">
        <v>33</v>
      </c>
      <c r="D14" s="39">
        <f>SUM(D9:D13)</f>
        <v>111</v>
      </c>
      <c r="E14" s="40">
        <f>SUM(E9:E13)</f>
        <v>658010653.23999989</v>
      </c>
      <c r="F14" s="58">
        <f>SUM(F9:F13)</f>
        <v>100.00000000000001</v>
      </c>
      <c r="H14" s="4"/>
      <c r="I14" s="39" t="s">
        <v>33</v>
      </c>
      <c r="J14" s="39">
        <f>SUM(J9:J13)</f>
        <v>213</v>
      </c>
      <c r="K14" s="41">
        <f>SUM(K9:K13)</f>
        <v>21265410.640000001</v>
      </c>
      <c r="L14" s="58">
        <f>SUM(L9:L13)</f>
        <v>100.00000000000001</v>
      </c>
    </row>
    <row r="15" spans="2:12" ht="14.4" x14ac:dyDescent="0.3">
      <c r="B15" s="4"/>
      <c r="C15" s="4"/>
      <c r="D15" s="4"/>
      <c r="E15" s="7"/>
      <c r="F15" s="8"/>
      <c r="H15" s="4"/>
      <c r="I15" s="4"/>
      <c r="J15" s="4"/>
      <c r="K15" s="9"/>
      <c r="L15" s="8"/>
    </row>
    <row r="16" spans="2:12" ht="28.35" customHeight="1" x14ac:dyDescent="0.25">
      <c r="B16" s="94" t="s">
        <v>15</v>
      </c>
      <c r="C16" s="95"/>
      <c r="D16" s="95"/>
      <c r="E16" s="95"/>
      <c r="F16" s="96"/>
      <c r="H16" s="94" t="s">
        <v>16</v>
      </c>
      <c r="I16" s="95"/>
      <c r="J16" s="95"/>
      <c r="K16" s="95"/>
      <c r="L16" s="96"/>
    </row>
    <row r="17" spans="1:12" s="2" customFormat="1" ht="27.75" customHeight="1" x14ac:dyDescent="0.25">
      <c r="A17" s="1"/>
      <c r="B17" s="92" t="s">
        <v>24</v>
      </c>
      <c r="C17" s="93"/>
      <c r="D17" s="72" t="s">
        <v>25</v>
      </c>
      <c r="E17" s="71" t="s">
        <v>26</v>
      </c>
      <c r="F17" s="71" t="s">
        <v>0</v>
      </c>
      <c r="H17" s="92" t="s">
        <v>24</v>
      </c>
      <c r="I17" s="93"/>
      <c r="J17" s="72" t="s">
        <v>25</v>
      </c>
      <c r="K17" s="71" t="s">
        <v>26</v>
      </c>
      <c r="L17" s="71" t="s">
        <v>0</v>
      </c>
    </row>
    <row r="18" spans="1:12" ht="14.4" customHeight="1" x14ac:dyDescent="0.3">
      <c r="B18" s="86" t="s">
        <v>7</v>
      </c>
      <c r="C18" s="86"/>
      <c r="D18" s="11">
        <f>'VOLUM GLOBAL'!$C$12</f>
        <v>0</v>
      </c>
      <c r="E18" s="19">
        <f>'VOLUM GLOBAL'!$D$12</f>
        <v>0</v>
      </c>
      <c r="F18" s="56">
        <f>(E18*100)/$E$23</f>
        <v>0</v>
      </c>
      <c r="H18" s="86" t="s">
        <v>7</v>
      </c>
      <c r="I18" s="86"/>
      <c r="J18" s="11">
        <f>'VOLUM GLOBAL'!$C$13</f>
        <v>4</v>
      </c>
      <c r="K18" s="15">
        <f>'VOLUM GLOBAL'!$D$13</f>
        <v>574807.04000000004</v>
      </c>
      <c r="L18" s="56">
        <f>(K18*100)/$K$23</f>
        <v>27.986534415649146</v>
      </c>
    </row>
    <row r="19" spans="1:12" s="2" customFormat="1" ht="14.4" customHeight="1" x14ac:dyDescent="0.3">
      <c r="B19" s="86" t="s">
        <v>10</v>
      </c>
      <c r="C19" s="86"/>
      <c r="D19" s="11">
        <f>'VOLUM GLOBAL'!$F$12</f>
        <v>1</v>
      </c>
      <c r="E19" s="19">
        <f>'VOLUM GLOBAL'!$G$12</f>
        <v>69603.199999999997</v>
      </c>
      <c r="F19" s="56">
        <f>(E19*100)/$E$23</f>
        <v>100</v>
      </c>
      <c r="H19" s="86" t="s">
        <v>10</v>
      </c>
      <c r="I19" s="86"/>
      <c r="J19" s="11">
        <f>'VOLUM GLOBAL'!$F$13</f>
        <v>11</v>
      </c>
      <c r="K19" s="16">
        <f>'VOLUM GLOBAL'!$G$13</f>
        <v>807902.45</v>
      </c>
      <c r="L19" s="56">
        <f>(K19*100)/$K$23</f>
        <v>39.335617255857308</v>
      </c>
    </row>
    <row r="20" spans="1:12" s="2" customFormat="1" ht="14.4" customHeight="1" x14ac:dyDescent="0.3">
      <c r="B20" s="86" t="s">
        <v>11</v>
      </c>
      <c r="C20" s="86"/>
      <c r="D20" s="11">
        <f>'VOLUM GLOBAL'!$I$12</f>
        <v>0</v>
      </c>
      <c r="E20" s="19">
        <f>'VOLUM GLOBAL'!$J$12</f>
        <v>0</v>
      </c>
      <c r="F20" s="56">
        <f>(E20*100)/$E$23</f>
        <v>0</v>
      </c>
      <c r="H20" s="86" t="s">
        <v>11</v>
      </c>
      <c r="I20" s="86"/>
      <c r="J20" s="11">
        <f>'VOLUM GLOBAL'!$I$13</f>
        <v>2</v>
      </c>
      <c r="K20" s="15">
        <f>'VOLUM GLOBAL'!$J$13</f>
        <v>6268.61</v>
      </c>
      <c r="L20" s="56">
        <f>(K20*100)/$K$23</f>
        <v>0.30520967436878016</v>
      </c>
    </row>
    <row r="21" spans="1:12" s="2" customFormat="1" ht="14.4" customHeight="1" x14ac:dyDescent="0.3">
      <c r="B21" s="87" t="s">
        <v>2</v>
      </c>
      <c r="C21" s="88"/>
      <c r="D21" s="11">
        <f>'VOLUM GLOBAL'!$L$12</f>
        <v>0</v>
      </c>
      <c r="E21" s="5">
        <f>'VOLUM GLOBAL'!$M$12</f>
        <v>0</v>
      </c>
      <c r="F21" s="56">
        <f>(E21*100)/$E$23</f>
        <v>0</v>
      </c>
      <c r="H21" s="87" t="s">
        <v>2</v>
      </c>
      <c r="I21" s="88"/>
      <c r="J21" s="11">
        <f>'VOLUM GLOBAL'!$L$13</f>
        <v>2</v>
      </c>
      <c r="K21" s="15">
        <f>'VOLUM GLOBAL'!$M$13</f>
        <v>664891.92000000004</v>
      </c>
      <c r="L21" s="56">
        <f>(K21*100)/$K$23</f>
        <v>32.372638654124763</v>
      </c>
    </row>
    <row r="22" spans="1:12" s="2" customFormat="1" ht="14.4" customHeight="1" x14ac:dyDescent="0.3">
      <c r="B22" s="87" t="s">
        <v>12</v>
      </c>
      <c r="C22" s="88"/>
      <c r="D22" s="11">
        <f>'VOLUM GLOBAL'!$O$12</f>
        <v>0</v>
      </c>
      <c r="E22" s="19">
        <f>'VOLUM GLOBAL'!$P$12</f>
        <v>0</v>
      </c>
      <c r="F22" s="56">
        <f>(E22*100)/$E$23</f>
        <v>0</v>
      </c>
      <c r="H22" s="87" t="s">
        <v>12</v>
      </c>
      <c r="I22" s="88"/>
      <c r="J22" s="11">
        <f>'VOLUM GLOBAL'!$O$13</f>
        <v>0</v>
      </c>
      <c r="K22" s="16">
        <f>'VOLUM GLOBAL'!$P$13</f>
        <v>0</v>
      </c>
      <c r="L22" s="56">
        <f>(K22*100)/$K$23</f>
        <v>0</v>
      </c>
    </row>
    <row r="23" spans="1:12" s="2" customFormat="1" ht="15.6" x14ac:dyDescent="0.3">
      <c r="B23" s="4"/>
      <c r="C23" s="39" t="s">
        <v>33</v>
      </c>
      <c r="D23" s="39">
        <f>SUM(D18:D22)</f>
        <v>1</v>
      </c>
      <c r="E23" s="40">
        <f>SUM(E18:E22)</f>
        <v>69603.199999999997</v>
      </c>
      <c r="F23" s="58">
        <f>SUM(F18:F22)</f>
        <v>100</v>
      </c>
      <c r="H23" s="4"/>
      <c r="I23" s="39" t="s">
        <v>33</v>
      </c>
      <c r="J23" s="39">
        <f>SUM(J18:J22)</f>
        <v>19</v>
      </c>
      <c r="K23" s="40">
        <f>SUM(K18:K22)</f>
        <v>2053870.02</v>
      </c>
      <c r="L23" s="58">
        <f>SUM(L18:L22)</f>
        <v>100</v>
      </c>
    </row>
    <row r="24" spans="1:12" s="2" customFormat="1" x14ac:dyDescent="0.25">
      <c r="B24" s="1"/>
      <c r="C24" s="1"/>
      <c r="D24" s="1"/>
      <c r="E24" s="1"/>
      <c r="F24" s="1"/>
      <c r="H24" s="1"/>
      <c r="I24" s="1"/>
      <c r="J24" s="1"/>
      <c r="K24" s="3"/>
      <c r="L24" s="1"/>
    </row>
    <row r="25" spans="1:12" ht="28.35" customHeight="1" x14ac:dyDescent="0.25">
      <c r="B25" s="89" t="s">
        <v>27</v>
      </c>
      <c r="C25" s="90"/>
      <c r="D25" s="90"/>
      <c r="E25" s="90"/>
      <c r="F25" s="91"/>
      <c r="H25" s="89" t="s">
        <v>18</v>
      </c>
      <c r="I25" s="90"/>
      <c r="J25" s="90"/>
      <c r="K25" s="90"/>
      <c r="L25" s="91"/>
    </row>
    <row r="26" spans="1:12" ht="27.75" customHeight="1" x14ac:dyDescent="0.25">
      <c r="B26" s="92" t="s">
        <v>24</v>
      </c>
      <c r="C26" s="93"/>
      <c r="D26" s="72" t="s">
        <v>25</v>
      </c>
      <c r="E26" s="71" t="s">
        <v>26</v>
      </c>
      <c r="F26" s="71" t="s">
        <v>0</v>
      </c>
      <c r="H26" s="92" t="s">
        <v>24</v>
      </c>
      <c r="I26" s="93"/>
      <c r="J26" s="72" t="s">
        <v>25</v>
      </c>
      <c r="K26" s="71" t="s">
        <v>26</v>
      </c>
      <c r="L26" s="71" t="s">
        <v>0</v>
      </c>
    </row>
    <row r="27" spans="1:12" ht="14.4" customHeight="1" x14ac:dyDescent="0.3">
      <c r="B27" s="86" t="s">
        <v>7</v>
      </c>
      <c r="C27" s="86"/>
      <c r="D27" s="14">
        <f>'VOLUM GLOBAL'!$C$14</f>
        <v>0</v>
      </c>
      <c r="E27" s="5">
        <f>'VOLUM GLOBAL'!$D$14</f>
        <v>0</v>
      </c>
      <c r="F27" s="57">
        <f>(E27*100)/$E$32</f>
        <v>0</v>
      </c>
      <c r="H27" s="86" t="s">
        <v>7</v>
      </c>
      <c r="I27" s="86"/>
      <c r="J27" s="11">
        <f>'VOLUM GLOBAL'!$C$15</f>
        <v>209</v>
      </c>
      <c r="K27" s="19">
        <f>'VOLUM GLOBAL'!$D$15</f>
        <v>734189.1</v>
      </c>
      <c r="L27" s="56">
        <f>(K27*100)/$K$32</f>
        <v>22.494606131890265</v>
      </c>
    </row>
    <row r="28" spans="1:12" ht="14.4" customHeight="1" x14ac:dyDescent="0.3">
      <c r="B28" s="86" t="s">
        <v>10</v>
      </c>
      <c r="C28" s="86"/>
      <c r="D28" s="6">
        <f>'VOLUM GLOBAL'!$F$14</f>
        <v>2</v>
      </c>
      <c r="E28" s="5">
        <f>'VOLUM GLOBAL'!$G$14</f>
        <v>112438</v>
      </c>
      <c r="F28" s="57">
        <f>(E28*100)/$E$32</f>
        <v>100</v>
      </c>
      <c r="H28" s="86" t="s">
        <v>10</v>
      </c>
      <c r="I28" s="86"/>
      <c r="J28" s="11">
        <f>'VOLUM GLOBAL'!$F$15</f>
        <v>681</v>
      </c>
      <c r="K28" s="19">
        <f>'VOLUM GLOBAL'!$G$15</f>
        <v>1511138.81</v>
      </c>
      <c r="L28" s="56">
        <f t="shared" ref="L28:L31" si="0">(K28*100)/$K$32</f>
        <v>46.299342147089028</v>
      </c>
    </row>
    <row r="29" spans="1:12" ht="14.4" customHeight="1" x14ac:dyDescent="0.3">
      <c r="B29" s="86" t="s">
        <v>11</v>
      </c>
      <c r="C29" s="86"/>
      <c r="D29" s="6">
        <f>'VOLUM GLOBAL'!$I$14</f>
        <v>0</v>
      </c>
      <c r="E29" s="5">
        <f>'VOLUM GLOBAL'!$J$14</f>
        <v>0</v>
      </c>
      <c r="F29" s="57">
        <f>(E29*100)/$E$32</f>
        <v>0</v>
      </c>
      <c r="H29" s="86" t="s">
        <v>11</v>
      </c>
      <c r="I29" s="86"/>
      <c r="J29" s="11">
        <f>'VOLUM GLOBAL'!$I$15</f>
        <v>604</v>
      </c>
      <c r="K29" s="19">
        <f>'VOLUM GLOBAL'!$J$15</f>
        <v>1018517.19</v>
      </c>
      <c r="L29" s="56">
        <f t="shared" si="0"/>
        <v>31.206051721020707</v>
      </c>
    </row>
    <row r="30" spans="1:12" ht="14.4" customHeight="1" x14ac:dyDescent="0.3">
      <c r="B30" s="87" t="s">
        <v>2</v>
      </c>
      <c r="C30" s="88"/>
      <c r="D30" s="6">
        <f>'VOLUM GLOBAL'!$L$14</f>
        <v>0</v>
      </c>
      <c r="E30" s="5">
        <f>'VOLUM GLOBAL'!$M$14</f>
        <v>0</v>
      </c>
      <c r="F30" s="57">
        <f>(E30*100)/$E$32</f>
        <v>0</v>
      </c>
      <c r="H30" s="87" t="s">
        <v>2</v>
      </c>
      <c r="I30" s="88"/>
      <c r="J30" s="11">
        <f>'VOLUM GLOBAL'!$L$15</f>
        <v>0</v>
      </c>
      <c r="K30" s="5">
        <f>'VOLUM GLOBAL'!$M$15</f>
        <v>0</v>
      </c>
      <c r="L30" s="56">
        <f t="shared" si="0"/>
        <v>0</v>
      </c>
    </row>
    <row r="31" spans="1:12" ht="14.4" customHeight="1" x14ac:dyDescent="0.3">
      <c r="B31" s="87" t="s">
        <v>12</v>
      </c>
      <c r="C31" s="88"/>
      <c r="D31" s="6">
        <f>'VOLUM GLOBAL'!$O$14</f>
        <v>0</v>
      </c>
      <c r="E31" s="5">
        <f>'VOLUM GLOBAL'!$P$14</f>
        <v>0</v>
      </c>
      <c r="F31" s="57">
        <f>(E31*100)/$E$32</f>
        <v>0</v>
      </c>
      <c r="H31" s="87" t="s">
        <v>12</v>
      </c>
      <c r="I31" s="88"/>
      <c r="J31" s="11">
        <f>'VOLUM GLOBAL'!$O$15</f>
        <v>0</v>
      </c>
      <c r="K31" s="19">
        <f>'VOLUM GLOBAL'!$P$15</f>
        <v>0</v>
      </c>
      <c r="L31" s="56">
        <f t="shared" si="0"/>
        <v>0</v>
      </c>
    </row>
    <row r="32" spans="1:12" ht="15.6" x14ac:dyDescent="0.3">
      <c r="C32" s="39" t="s">
        <v>33</v>
      </c>
      <c r="D32" s="55">
        <f>SUM(D27:D31)</f>
        <v>2</v>
      </c>
      <c r="E32" s="40">
        <f>SUM(E27:E31)</f>
        <v>112438</v>
      </c>
      <c r="F32" s="58">
        <f>SUM(F27:F31)</f>
        <v>100</v>
      </c>
      <c r="H32" s="4"/>
      <c r="I32" s="39" t="s">
        <v>33</v>
      </c>
      <c r="J32" s="59">
        <f>SUM(J27:J31)</f>
        <v>1494</v>
      </c>
      <c r="K32" s="40">
        <f>SUM(K27:K31)</f>
        <v>3263845.1</v>
      </c>
      <c r="L32" s="58">
        <f>SUM(L27:L31)</f>
        <v>100</v>
      </c>
    </row>
    <row r="34" ht="15.6" customHeight="1" x14ac:dyDescent="0.25"/>
    <row r="37" ht="28.2" customHeight="1" x14ac:dyDescent="0.25"/>
    <row r="38" ht="28.95" customHeight="1" x14ac:dyDescent="0.25"/>
  </sheetData>
  <mergeCells count="43">
    <mergeCell ref="B16:F16"/>
    <mergeCell ref="B10:C10"/>
    <mergeCell ref="B11:C11"/>
    <mergeCell ref="B12:C12"/>
    <mergeCell ref="B13:C13"/>
    <mergeCell ref="H12:I12"/>
    <mergeCell ref="B9:C9"/>
    <mergeCell ref="B5:L5"/>
    <mergeCell ref="B7:F7"/>
    <mergeCell ref="B8:C8"/>
    <mergeCell ref="H7:L7"/>
    <mergeCell ref="H8:I8"/>
    <mergeCell ref="H9:I9"/>
    <mergeCell ref="H10:I10"/>
    <mergeCell ref="H11:I11"/>
    <mergeCell ref="B17:C17"/>
    <mergeCell ref="H21:I21"/>
    <mergeCell ref="H22:I22"/>
    <mergeCell ref="B18:C18"/>
    <mergeCell ref="B19:C19"/>
    <mergeCell ref="B20:C20"/>
    <mergeCell ref="B21:C21"/>
    <mergeCell ref="B22:C22"/>
    <mergeCell ref="H16:L16"/>
    <mergeCell ref="H17:I17"/>
    <mergeCell ref="H18:I18"/>
    <mergeCell ref="H13:I13"/>
    <mergeCell ref="H25:L25"/>
    <mergeCell ref="H29:I29"/>
    <mergeCell ref="B31:C31"/>
    <mergeCell ref="H19:I19"/>
    <mergeCell ref="H20:I20"/>
    <mergeCell ref="B25:F25"/>
    <mergeCell ref="B30:C30"/>
    <mergeCell ref="B29:C29"/>
    <mergeCell ref="B27:C27"/>
    <mergeCell ref="B28:C28"/>
    <mergeCell ref="B26:C26"/>
    <mergeCell ref="H31:I31"/>
    <mergeCell ref="H26:I26"/>
    <mergeCell ref="H27:I27"/>
    <mergeCell ref="H28:I28"/>
    <mergeCell ref="H30:I30"/>
  </mergeCells>
  <printOptions horizontalCentered="1" verticalCentered="1"/>
  <pageMargins left="0" right="0" top="0.94488188976377963" bottom="0.74803149606299213" header="0.31496062992125984" footer="0.31496062992125984"/>
  <pageSetup paperSize="9" scale="65" orientation="landscape" r:id="rId1"/>
  <headerFooter alignWithMargins="0">
    <oddHeader>&amp;L&amp;G&amp;R&amp;"-,Negrita"&amp;K31869B
TRANSPARÈNCIA, BOP I IMPREMTA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3"/>
  <sheetViews>
    <sheetView showGridLines="0" topLeftCell="B1" zoomScaleNormal="100" workbookViewId="0">
      <selection activeCell="B5" sqref="B5:H5"/>
    </sheetView>
  </sheetViews>
  <sheetFormatPr baseColWidth="10" defaultColWidth="31.6640625" defaultRowHeight="12" x14ac:dyDescent="0.3"/>
  <cols>
    <col min="1" max="1" width="4.5546875" style="2" customWidth="1"/>
    <col min="2" max="2" width="46.5546875" style="2" bestFit="1" customWidth="1"/>
    <col min="3" max="4" width="19.88671875" style="2" bestFit="1" customWidth="1"/>
    <col min="5" max="5" width="21.109375" style="2" customWidth="1"/>
    <col min="6" max="6" width="18.44140625" style="2" bestFit="1" customWidth="1"/>
    <col min="7" max="7" width="16.109375" style="2" bestFit="1" customWidth="1"/>
    <col min="8" max="8" width="19.44140625" style="2" customWidth="1"/>
    <col min="9" max="9" width="17.6640625" style="2" customWidth="1"/>
    <col min="10" max="10" width="7.6640625" style="2" customWidth="1"/>
    <col min="11" max="11" width="8.44140625" style="2" bestFit="1" customWidth="1"/>
    <col min="12" max="12" width="17" style="2" customWidth="1"/>
    <col min="13" max="13" width="7.5546875" style="2" customWidth="1"/>
    <col min="14" max="14" width="20" style="2" customWidth="1"/>
    <col min="15" max="15" width="10.88671875" style="2" customWidth="1"/>
    <col min="16" max="16" width="14.88671875" style="2" customWidth="1"/>
    <col min="17" max="17" width="14.88671875" style="22" customWidth="1"/>
    <col min="18" max="18" width="10.44140625" style="2" customWidth="1"/>
    <col min="19" max="16384" width="31.6640625" style="2"/>
  </cols>
  <sheetData>
    <row r="1" spans="2:18" s="49" customFormat="1" ht="13.8" x14ac:dyDescent="0.3">
      <c r="Q1" s="50"/>
    </row>
    <row r="2" spans="2:18" s="49" customFormat="1" ht="13.8" x14ac:dyDescent="0.3">
      <c r="E2" s="100" t="s">
        <v>3</v>
      </c>
      <c r="F2" s="100"/>
      <c r="Q2" s="50"/>
    </row>
    <row r="3" spans="2:18" s="49" customFormat="1" ht="13.8" x14ac:dyDescent="0.3">
      <c r="B3" s="48" t="s">
        <v>28</v>
      </c>
      <c r="E3" s="100" t="s">
        <v>4</v>
      </c>
      <c r="F3" s="100"/>
      <c r="G3" s="100"/>
      <c r="H3" s="100"/>
      <c r="Q3" s="50"/>
    </row>
    <row r="4" spans="2:18" ht="16.5" customHeight="1" x14ac:dyDescent="0.3"/>
    <row r="5" spans="2:18" ht="64.5" customHeight="1" x14ac:dyDescent="0.3">
      <c r="B5" s="75" t="s">
        <v>29</v>
      </c>
      <c r="C5" s="75"/>
      <c r="D5" s="75"/>
      <c r="E5" s="75"/>
      <c r="F5" s="75"/>
      <c r="G5" s="75"/>
      <c r="H5" s="75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2:18" ht="15" customHeight="1" x14ac:dyDescent="0.3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8" spans="2:18" ht="27.75" customHeight="1" thickBot="1" x14ac:dyDescent="0.35">
      <c r="B8" s="23"/>
      <c r="C8" s="98" t="s">
        <v>30</v>
      </c>
      <c r="D8" s="99"/>
      <c r="E8" s="99"/>
      <c r="F8" s="99"/>
      <c r="G8" s="99"/>
      <c r="H8" s="99"/>
      <c r="Q8" s="2"/>
    </row>
    <row r="9" spans="2:18" ht="33" customHeight="1" thickTop="1" x14ac:dyDescent="0.3">
      <c r="B9" s="10"/>
      <c r="C9" s="71" t="s">
        <v>7</v>
      </c>
      <c r="D9" s="71" t="s">
        <v>10</v>
      </c>
      <c r="E9" s="71" t="s">
        <v>11</v>
      </c>
      <c r="F9" s="71" t="s">
        <v>2</v>
      </c>
      <c r="G9" s="71" t="s">
        <v>12</v>
      </c>
      <c r="H9" s="71" t="s">
        <v>33</v>
      </c>
      <c r="Q9" s="2"/>
    </row>
    <row r="10" spans="2:18" ht="23.4" customHeight="1" x14ac:dyDescent="0.3">
      <c r="B10" s="62" t="s">
        <v>13</v>
      </c>
      <c r="C10" s="21">
        <f>'QUADRE INDIVIDUAL'!$D$9</f>
        <v>0</v>
      </c>
      <c r="D10" s="21">
        <f>'QUADRE INDIVIDUAL'!$D$10</f>
        <v>77</v>
      </c>
      <c r="E10" s="21">
        <f>'QUADRE INDIVIDUAL'!$D$11</f>
        <v>33</v>
      </c>
      <c r="F10" s="21">
        <f>'QUADRE INDIVIDUAL'!$D$12</f>
        <v>0</v>
      </c>
      <c r="G10" s="21">
        <f>'QUADRE INDIVIDUAL'!$D$13</f>
        <v>1</v>
      </c>
      <c r="H10" s="31">
        <f t="shared" ref="H10:H15" si="0">SUM(C10:G10)</f>
        <v>111</v>
      </c>
      <c r="Q10" s="2"/>
    </row>
    <row r="11" spans="2:18" ht="23.4" customHeight="1" x14ac:dyDescent="0.3">
      <c r="B11" s="62" t="s">
        <v>14</v>
      </c>
      <c r="C11" s="21">
        <f>'QUADRE INDIVIDUAL'!$J$9</f>
        <v>62</v>
      </c>
      <c r="D11" s="21">
        <f>'QUADRE INDIVIDUAL'!$J$10</f>
        <v>124</v>
      </c>
      <c r="E11" s="21">
        <f>'QUADRE INDIVIDUAL'!$J$11</f>
        <v>27</v>
      </c>
      <c r="F11" s="21">
        <f>'QUADRE INDIVIDUAL'!$J$12</f>
        <v>0</v>
      </c>
      <c r="G11" s="21">
        <f>'QUADRE INDIVIDUAL'!$J$13</f>
        <v>0</v>
      </c>
      <c r="H11" s="61">
        <f t="shared" si="0"/>
        <v>213</v>
      </c>
      <c r="Q11" s="2"/>
    </row>
    <row r="12" spans="2:18" ht="23.4" customHeight="1" x14ac:dyDescent="0.3">
      <c r="B12" s="62" t="s">
        <v>15</v>
      </c>
      <c r="C12" s="21">
        <f>'QUADRE INDIVIDUAL'!$D$18</f>
        <v>0</v>
      </c>
      <c r="D12" s="21">
        <f>'QUADRE INDIVIDUAL'!$D$19</f>
        <v>1</v>
      </c>
      <c r="E12" s="21">
        <f>'QUADRE INDIVIDUAL'!$D$20</f>
        <v>0</v>
      </c>
      <c r="F12" s="21">
        <f>'QUADRE INDIVIDUAL'!$D$21</f>
        <v>0</v>
      </c>
      <c r="G12" s="21">
        <f>'QUADRE INDIVIDUAL'!$D$22</f>
        <v>0</v>
      </c>
      <c r="H12" s="32">
        <f t="shared" si="0"/>
        <v>1</v>
      </c>
      <c r="Q12" s="2"/>
    </row>
    <row r="13" spans="2:18" ht="23.4" customHeight="1" x14ac:dyDescent="0.3">
      <c r="B13" s="62" t="s">
        <v>16</v>
      </c>
      <c r="C13" s="21">
        <f>'QUADRE INDIVIDUAL'!$J$18</f>
        <v>4</v>
      </c>
      <c r="D13" s="21">
        <f>'QUADRE INDIVIDUAL'!$J$19</f>
        <v>11</v>
      </c>
      <c r="E13" s="21">
        <f>'QUADRE INDIVIDUAL'!$J$20</f>
        <v>2</v>
      </c>
      <c r="F13" s="21">
        <f>'QUADRE INDIVIDUAL'!$J$21</f>
        <v>2</v>
      </c>
      <c r="G13" s="21">
        <f>'QUADRE INDIVIDUAL'!$J$22</f>
        <v>0</v>
      </c>
      <c r="H13" s="32">
        <f t="shared" si="0"/>
        <v>19</v>
      </c>
      <c r="Q13" s="2"/>
    </row>
    <row r="14" spans="2:18" ht="23.4" customHeight="1" x14ac:dyDescent="0.3">
      <c r="B14" s="62" t="s">
        <v>27</v>
      </c>
      <c r="C14" s="21">
        <f>'QUADRE INDIVIDUAL'!$D$27</f>
        <v>0</v>
      </c>
      <c r="D14" s="21">
        <f>'QUADRE INDIVIDUAL'!$D$28</f>
        <v>2</v>
      </c>
      <c r="E14" s="21">
        <f>'QUADRE INDIVIDUAL'!$D$29</f>
        <v>0</v>
      </c>
      <c r="F14" s="21">
        <f>'QUADRE INDIVIDUAL'!$D$30</f>
        <v>0</v>
      </c>
      <c r="G14" s="21">
        <f>'QUADRE INDIVIDUAL'!$D$31</f>
        <v>0</v>
      </c>
      <c r="H14" s="32">
        <f t="shared" si="0"/>
        <v>2</v>
      </c>
      <c r="Q14" s="2"/>
    </row>
    <row r="15" spans="2:18" ht="23.4" customHeight="1" x14ac:dyDescent="0.3">
      <c r="B15" s="62" t="s">
        <v>18</v>
      </c>
      <c r="C15" s="21">
        <f>'QUADRE INDIVIDUAL'!$J$27</f>
        <v>209</v>
      </c>
      <c r="D15" s="21">
        <f>'QUADRE INDIVIDUAL'!$J$28</f>
        <v>681</v>
      </c>
      <c r="E15" s="21">
        <f>'QUADRE INDIVIDUAL'!$J$29</f>
        <v>604</v>
      </c>
      <c r="F15" s="21">
        <f>'QUADRE INDIVIDUAL'!$J$30</f>
        <v>0</v>
      </c>
      <c r="G15" s="21">
        <f>'QUADRE INDIVIDUAL'!$J$31</f>
        <v>0</v>
      </c>
      <c r="H15" s="33">
        <f t="shared" si="0"/>
        <v>1494</v>
      </c>
      <c r="Q15" s="2"/>
    </row>
    <row r="16" spans="2:18" ht="34.5" customHeight="1" x14ac:dyDescent="0.3">
      <c r="B16" s="38" t="s">
        <v>19</v>
      </c>
      <c r="C16" s="38">
        <f t="shared" ref="C16:H16" si="1">SUM(C10:C15)</f>
        <v>275</v>
      </c>
      <c r="D16" s="42">
        <f t="shared" si="1"/>
        <v>896</v>
      </c>
      <c r="E16" s="42">
        <f t="shared" si="1"/>
        <v>666</v>
      </c>
      <c r="F16" s="38">
        <f t="shared" si="1"/>
        <v>2</v>
      </c>
      <c r="G16" s="38">
        <f t="shared" si="1"/>
        <v>1</v>
      </c>
      <c r="H16" s="42">
        <f t="shared" si="1"/>
        <v>1840</v>
      </c>
      <c r="Q16" s="2"/>
    </row>
    <row r="20" spans="2:17" ht="27.75" customHeight="1" thickBot="1" x14ac:dyDescent="0.35">
      <c r="C20" s="98" t="s">
        <v>31</v>
      </c>
      <c r="D20" s="99"/>
      <c r="E20" s="99"/>
      <c r="F20" s="99"/>
      <c r="G20" s="99"/>
      <c r="H20" s="99"/>
    </row>
    <row r="21" spans="2:17" ht="34.200000000000003" customHeight="1" thickTop="1" x14ac:dyDescent="0.3">
      <c r="B21" s="27"/>
      <c r="C21" s="71" t="s">
        <v>7</v>
      </c>
      <c r="D21" s="71" t="s">
        <v>10</v>
      </c>
      <c r="E21" s="71" t="s">
        <v>11</v>
      </c>
      <c r="F21" s="71" t="s">
        <v>2</v>
      </c>
      <c r="G21" s="71" t="s">
        <v>12</v>
      </c>
      <c r="H21" s="71" t="s">
        <v>33</v>
      </c>
      <c r="I21" s="22"/>
      <c r="Q21" s="2"/>
    </row>
    <row r="22" spans="2:17" ht="23.4" customHeight="1" x14ac:dyDescent="0.3">
      <c r="B22" s="62" t="s">
        <v>13</v>
      </c>
      <c r="C22" s="44">
        <f>'QUADRE INDIVIDUAL'!$E$9</f>
        <v>0</v>
      </c>
      <c r="D22" s="44">
        <f>'QUADRE INDIVIDUAL'!$E$10</f>
        <v>16043686.93</v>
      </c>
      <c r="E22" s="44">
        <f>'QUADRE INDIVIDUAL'!$E$11</f>
        <v>641937116.30999994</v>
      </c>
      <c r="F22" s="44">
        <f>'QUADRE INDIVIDUAL'!$E$12</f>
        <v>0</v>
      </c>
      <c r="G22" s="44">
        <f>'QUADRE INDIVIDUAL'!$E$13</f>
        <v>29850</v>
      </c>
      <c r="H22" s="28">
        <f t="shared" ref="H22:H27" si="2">SUM(C22:G22)</f>
        <v>658010653.23999989</v>
      </c>
      <c r="Q22" s="2"/>
    </row>
    <row r="23" spans="2:17" ht="23.4" customHeight="1" x14ac:dyDescent="0.3">
      <c r="B23" s="62" t="s">
        <v>14</v>
      </c>
      <c r="C23" s="44">
        <f>'QUADRE INDIVIDUAL'!$K$9</f>
        <v>17801007.170000002</v>
      </c>
      <c r="D23" s="44">
        <f>'QUADRE INDIVIDUAL'!$K$10</f>
        <v>2825994.89</v>
      </c>
      <c r="E23" s="44">
        <f>'QUADRE INDIVIDUAL'!$K$11</f>
        <v>638408.57999999996</v>
      </c>
      <c r="F23" s="44">
        <f>'QUADRE INDIVIDUAL'!$K$12</f>
        <v>0</v>
      </c>
      <c r="G23" s="44">
        <f>'QUADRE INDIVIDUAL'!$K$13</f>
        <v>0</v>
      </c>
      <c r="H23" s="60">
        <f t="shared" si="2"/>
        <v>21265410.640000001</v>
      </c>
      <c r="Q23" s="2"/>
    </row>
    <row r="24" spans="2:17" ht="23.4" customHeight="1" x14ac:dyDescent="0.3">
      <c r="B24" s="62" t="s">
        <v>15</v>
      </c>
      <c r="C24" s="44">
        <f>'QUADRE INDIVIDUAL'!$E$18</f>
        <v>0</v>
      </c>
      <c r="D24" s="44">
        <f>'QUADRE INDIVIDUAL'!$E$19</f>
        <v>69603.199999999997</v>
      </c>
      <c r="E24" s="44">
        <f>'QUADRE INDIVIDUAL'!$E$20</f>
        <v>0</v>
      </c>
      <c r="F24" s="44">
        <f>'QUADRE INDIVIDUAL'!$E$21</f>
        <v>0</v>
      </c>
      <c r="G24" s="44">
        <f>'QUADRE INDIVIDUAL'!$E$22</f>
        <v>0</v>
      </c>
      <c r="H24" s="29">
        <f t="shared" si="2"/>
        <v>69603.199999999997</v>
      </c>
      <c r="Q24" s="2"/>
    </row>
    <row r="25" spans="2:17" ht="23.4" customHeight="1" x14ac:dyDescent="0.3">
      <c r="B25" s="62" t="s">
        <v>16</v>
      </c>
      <c r="C25" s="44">
        <f>'QUADRE INDIVIDUAL'!$K$18</f>
        <v>574807.04000000004</v>
      </c>
      <c r="D25" s="44">
        <f>'QUADRE INDIVIDUAL'!$K$19</f>
        <v>807902.45</v>
      </c>
      <c r="E25" s="44">
        <f>'QUADRE INDIVIDUAL'!$K$20</f>
        <v>6268.61</v>
      </c>
      <c r="F25" s="44">
        <f>'QUADRE INDIVIDUAL'!$K$21</f>
        <v>664891.92000000004</v>
      </c>
      <c r="G25" s="44">
        <f>'QUADRE INDIVIDUAL'!$K$22</f>
        <v>0</v>
      </c>
      <c r="H25" s="29">
        <f t="shared" si="2"/>
        <v>2053870.02</v>
      </c>
      <c r="Q25" s="2"/>
    </row>
    <row r="26" spans="2:17" ht="23.4" customHeight="1" x14ac:dyDescent="0.3">
      <c r="B26" s="62" t="s">
        <v>27</v>
      </c>
      <c r="C26" s="44">
        <f>'QUADRE INDIVIDUAL'!$E$27</f>
        <v>0</v>
      </c>
      <c r="D26" s="44">
        <f>'QUADRE INDIVIDUAL'!$E$28</f>
        <v>112438</v>
      </c>
      <c r="E26" s="44">
        <f>'QUADRE INDIVIDUAL'!$E$29</f>
        <v>0</v>
      </c>
      <c r="F26" s="44">
        <f>'QUADRE INDIVIDUAL'!$E$30</f>
        <v>0</v>
      </c>
      <c r="G26" s="44">
        <f>'QUADRE INDIVIDUAL'!$E$31</f>
        <v>0</v>
      </c>
      <c r="H26" s="29">
        <f t="shared" si="2"/>
        <v>112438</v>
      </c>
      <c r="Q26" s="2"/>
    </row>
    <row r="27" spans="2:17" ht="23.4" customHeight="1" x14ac:dyDescent="0.3">
      <c r="B27" s="62" t="s">
        <v>18</v>
      </c>
      <c r="C27" s="44">
        <f>'QUADRE INDIVIDUAL'!$K$27</f>
        <v>734189.1</v>
      </c>
      <c r="D27" s="44">
        <f>'QUADRE INDIVIDUAL'!$K$28</f>
        <v>1511138.81</v>
      </c>
      <c r="E27" s="44">
        <f>'QUADRE INDIVIDUAL'!$K$29</f>
        <v>1018517.19</v>
      </c>
      <c r="F27" s="44">
        <f>'QUADRE INDIVIDUAL'!$K$30</f>
        <v>0</v>
      </c>
      <c r="G27" s="44">
        <f>'QUADRE INDIVIDUAL'!$K$31</f>
        <v>0</v>
      </c>
      <c r="H27" s="30">
        <f t="shared" si="2"/>
        <v>3263845.1</v>
      </c>
      <c r="Q27" s="2"/>
    </row>
    <row r="28" spans="2:17" ht="35.25" customHeight="1" x14ac:dyDescent="0.3">
      <c r="B28" s="38" t="s">
        <v>19</v>
      </c>
      <c r="C28" s="43">
        <f t="shared" ref="C28:H28" si="3">SUM(C22:C27)</f>
        <v>19110003.310000002</v>
      </c>
      <c r="D28" s="43">
        <f t="shared" si="3"/>
        <v>21370764.279999997</v>
      </c>
      <c r="E28" s="43">
        <f t="shared" si="3"/>
        <v>643600310.69000006</v>
      </c>
      <c r="F28" s="43">
        <f t="shared" si="3"/>
        <v>664891.92000000004</v>
      </c>
      <c r="G28" s="43">
        <f t="shared" si="3"/>
        <v>29850</v>
      </c>
      <c r="H28" s="43">
        <f t="shared" si="3"/>
        <v>684775820.19999993</v>
      </c>
      <c r="Q28" s="2"/>
    </row>
    <row r="29" spans="2:17" x14ac:dyDescent="0.3">
      <c r="N29" s="22"/>
      <c r="Q29" s="2"/>
    </row>
    <row r="31" spans="2:17" ht="27.6" customHeight="1" thickBot="1" x14ac:dyDescent="0.35">
      <c r="C31" s="98" t="s">
        <v>32</v>
      </c>
      <c r="D31" s="99"/>
      <c r="E31" s="99"/>
      <c r="F31" s="99"/>
      <c r="G31" s="99"/>
      <c r="H31" s="99"/>
    </row>
    <row r="32" spans="2:17" ht="16.2" thickTop="1" x14ac:dyDescent="0.3">
      <c r="C32" s="71" t="s">
        <v>7</v>
      </c>
      <c r="D32" s="71" t="s">
        <v>10</v>
      </c>
      <c r="E32" s="71" t="s">
        <v>11</v>
      </c>
      <c r="F32" s="71" t="s">
        <v>2</v>
      </c>
      <c r="G32" s="71" t="s">
        <v>12</v>
      </c>
      <c r="H32" s="71" t="s">
        <v>33</v>
      </c>
    </row>
    <row r="33" spans="3:8" ht="23.4" customHeight="1" x14ac:dyDescent="0.3">
      <c r="C33" s="63">
        <f>(C28*100)/$H$28</f>
        <v>2.7906948151905562</v>
      </c>
      <c r="D33" s="63">
        <f>(D28*100)/$H$28</f>
        <v>3.1208409598572446</v>
      </c>
      <c r="E33" s="63">
        <f>(E28*100)/$H$28</f>
        <v>93.987008843569583</v>
      </c>
      <c r="F33" s="63">
        <f>(F28*100)/$H$28</f>
        <v>9.7096290550359621E-2</v>
      </c>
      <c r="G33" s="63">
        <f>(G28*100)/$H$28</f>
        <v>4.3590908322787775E-3</v>
      </c>
      <c r="H33" s="69">
        <v>1</v>
      </c>
    </row>
  </sheetData>
  <mergeCells count="6">
    <mergeCell ref="C31:H31"/>
    <mergeCell ref="C8:H8"/>
    <mergeCell ref="B5:H5"/>
    <mergeCell ref="C20:H20"/>
    <mergeCell ref="E2:F2"/>
    <mergeCell ref="E3:H3"/>
  </mergeCells>
  <printOptions horizontalCentered="1" verticalCentered="1"/>
  <pageMargins left="0" right="0" top="0.94488188976377963" bottom="0.74803149606299213" header="0.31496062992125984" footer="0.31496062992125984"/>
  <pageSetup paperSize="9" scale="62" orientation="landscape" r:id="rId1"/>
  <headerFooter alignWithMargins="0">
    <oddHeader>&amp;L&amp;G&amp;R&amp;"-,Negrita"&amp;K31869B
TRANSPARÈNCIA, BOP I IMPREMTA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3</vt:i4>
      </vt:variant>
    </vt:vector>
  </HeadingPairs>
  <TitlesOfParts>
    <vt:vector size="6" baseType="lpstr">
      <vt:lpstr>VOLUM GLOBAL</vt:lpstr>
      <vt:lpstr>QUADRE INDIVIDUAL</vt:lpstr>
      <vt:lpstr>TOTALS</vt:lpstr>
      <vt:lpstr>Gràfic TOTALS - Imports</vt:lpstr>
      <vt:lpstr>Gràfic TOTALS - Contractes</vt:lpstr>
      <vt:lpstr>Gràfic TOTALS - Percentatges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GIMENEZ GOMEZ, MARIA JESUS</dc:creator>
  <cp:lastModifiedBy>ROMERO AMOROS, FRANCISCO JAVIER</cp:lastModifiedBy>
  <cp:lastPrinted>2026-04-22T10:05:59Z</cp:lastPrinted>
  <dcterms:created xsi:type="dcterms:W3CDTF">2018-03-22T08:57:49Z</dcterms:created>
  <dcterms:modified xsi:type="dcterms:W3CDTF">2026-04-22T10:10:35Z</dcterms:modified>
</cp:coreProperties>
</file>